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440" windowHeight="9975"/>
  </bookViews>
  <sheets>
    <sheet name="30.06.2017 SITE" sheetId="1" r:id="rId1"/>
  </sheets>
  <calcPr calcId="125725"/>
</workbook>
</file>

<file path=xl/calcChain.xml><?xml version="1.0" encoding="utf-8"?>
<calcChain xmlns="http://schemas.openxmlformats.org/spreadsheetml/2006/main">
  <c r="AD60" i="1"/>
  <c r="AC60"/>
  <c r="AB60"/>
  <c r="AA60"/>
  <c r="Y60"/>
  <c r="X60"/>
  <c r="W60"/>
  <c r="AD59"/>
  <c r="AC59"/>
  <c r="AB59"/>
  <c r="AA59"/>
  <c r="Y59"/>
  <c r="X59"/>
  <c r="W59"/>
  <c r="U59"/>
  <c r="U60" s="1"/>
  <c r="T59"/>
  <c r="Q59"/>
  <c r="Q60" s="1"/>
  <c r="P59"/>
  <c r="N59"/>
  <c r="M59"/>
  <c r="M60" s="1"/>
  <c r="L59"/>
  <c r="J59"/>
  <c r="I59"/>
  <c r="I60" s="1"/>
  <c r="G59"/>
  <c r="E59"/>
  <c r="D59"/>
  <c r="D60" s="1"/>
  <c r="C59"/>
  <c r="AE58"/>
  <c r="Z58"/>
  <c r="V58"/>
  <c r="R58"/>
  <c r="S58" s="1"/>
  <c r="O58"/>
  <c r="K58"/>
  <c r="F58"/>
  <c r="AE57"/>
  <c r="Z57"/>
  <c r="V57"/>
  <c r="R57"/>
  <c r="S57" s="1"/>
  <c r="O57"/>
  <c r="K57"/>
  <c r="F57"/>
  <c r="AE56"/>
  <c r="AE59" s="1"/>
  <c r="Z56"/>
  <c r="Z59" s="1"/>
  <c r="V56"/>
  <c r="V59" s="1"/>
  <c r="R56"/>
  <c r="R59" s="1"/>
  <c r="M56"/>
  <c r="O56" s="1"/>
  <c r="F56"/>
  <c r="K56" s="1"/>
  <c r="K59" s="1"/>
  <c r="AD55"/>
  <c r="AC55"/>
  <c r="AB55"/>
  <c r="AA55"/>
  <c r="Y55"/>
  <c r="X55"/>
  <c r="W55"/>
  <c r="V55"/>
  <c r="U55"/>
  <c r="T55"/>
  <c r="R55"/>
  <c r="Q55"/>
  <c r="P55"/>
  <c r="N55"/>
  <c r="M55"/>
  <c r="L55"/>
  <c r="J55"/>
  <c r="I55"/>
  <c r="G55"/>
  <c r="E55"/>
  <c r="D55"/>
  <c r="C55"/>
  <c r="Z54"/>
  <c r="AE54" s="1"/>
  <c r="V54"/>
  <c r="R54"/>
  <c r="O54"/>
  <c r="S54" s="1"/>
  <c r="F54"/>
  <c r="K54" s="1"/>
  <c r="Z53"/>
  <c r="AE53" s="1"/>
  <c r="V53"/>
  <c r="R53"/>
  <c r="O53"/>
  <c r="S53" s="1"/>
  <c r="F53"/>
  <c r="K53" s="1"/>
  <c r="Z52"/>
  <c r="Z55" s="1"/>
  <c r="V52"/>
  <c r="R52"/>
  <c r="O52"/>
  <c r="O55" s="1"/>
  <c r="F52"/>
  <c r="K52" s="1"/>
  <c r="K55" s="1"/>
  <c r="AD51"/>
  <c r="AC51"/>
  <c r="AB51"/>
  <c r="AA51"/>
  <c r="Y51"/>
  <c r="X51"/>
  <c r="W51"/>
  <c r="V51"/>
  <c r="U51"/>
  <c r="T51"/>
  <c r="R51"/>
  <c r="Q51"/>
  <c r="P51"/>
  <c r="N51"/>
  <c r="M51"/>
  <c r="L51"/>
  <c r="J51"/>
  <c r="I51"/>
  <c r="G51"/>
  <c r="E51"/>
  <c r="D51"/>
  <c r="C51"/>
  <c r="Z50"/>
  <c r="AE50" s="1"/>
  <c r="V50"/>
  <c r="R50"/>
  <c r="O50"/>
  <c r="S50" s="1"/>
  <c r="F50"/>
  <c r="K50" s="1"/>
  <c r="Z49"/>
  <c r="AE49" s="1"/>
  <c r="V49"/>
  <c r="R49"/>
  <c r="O49"/>
  <c r="S49" s="1"/>
  <c r="F49"/>
  <c r="K49" s="1"/>
  <c r="Z48"/>
  <c r="Z51" s="1"/>
  <c r="V48"/>
  <c r="R48"/>
  <c r="O48"/>
  <c r="O51" s="1"/>
  <c r="F48"/>
  <c r="K48" s="1"/>
  <c r="K51" s="1"/>
  <c r="AD47"/>
  <c r="AC47"/>
  <c r="AB47"/>
  <c r="AA47"/>
  <c r="Y47"/>
  <c r="X47"/>
  <c r="W47"/>
  <c r="V47"/>
  <c r="V60" s="1"/>
  <c r="U47"/>
  <c r="T47"/>
  <c r="T60" s="1"/>
  <c r="R47"/>
  <c r="Q47"/>
  <c r="P47"/>
  <c r="P60" s="1"/>
  <c r="N47"/>
  <c r="N60" s="1"/>
  <c r="M47"/>
  <c r="L47"/>
  <c r="L60" s="1"/>
  <c r="J47"/>
  <c r="J60" s="1"/>
  <c r="I47"/>
  <c r="G47"/>
  <c r="G60" s="1"/>
  <c r="E47"/>
  <c r="E60" s="1"/>
  <c r="D47"/>
  <c r="C47"/>
  <c r="C60" s="1"/>
  <c r="Z46"/>
  <c r="AE46" s="1"/>
  <c r="V46"/>
  <c r="R46"/>
  <c r="O46"/>
  <c r="S46" s="1"/>
  <c r="F46"/>
  <c r="K46" s="1"/>
  <c r="Z45"/>
  <c r="AE45" s="1"/>
  <c r="V45"/>
  <c r="R45"/>
  <c r="O45"/>
  <c r="S45" s="1"/>
  <c r="F45"/>
  <c r="K45" s="1"/>
  <c r="Z44"/>
  <c r="AE44" s="1"/>
  <c r="V44"/>
  <c r="R44"/>
  <c r="O44"/>
  <c r="S44" s="1"/>
  <c r="F44"/>
  <c r="K44" s="1"/>
  <c r="Z43"/>
  <c r="Z47" s="1"/>
  <c r="V43"/>
  <c r="R43"/>
  <c r="O43"/>
  <c r="O47" s="1"/>
  <c r="F43"/>
  <c r="K43" s="1"/>
  <c r="AD35"/>
  <c r="AC35"/>
  <c r="AB35"/>
  <c r="AA35"/>
  <c r="Y35"/>
  <c r="X35"/>
  <c r="W35"/>
  <c r="V35"/>
  <c r="U35"/>
  <c r="T35"/>
  <c r="R35"/>
  <c r="Q35"/>
  <c r="P35"/>
  <c r="N35"/>
  <c r="M35"/>
  <c r="L35"/>
  <c r="J35"/>
  <c r="I35"/>
  <c r="G35"/>
  <c r="E35"/>
  <c r="D35"/>
  <c r="C35"/>
  <c r="Z34"/>
  <c r="AE34" s="1"/>
  <c r="V34"/>
  <c r="R34"/>
  <c r="O34"/>
  <c r="S34" s="1"/>
  <c r="F34"/>
  <c r="K34" s="1"/>
  <c r="Z33"/>
  <c r="AE33" s="1"/>
  <c r="V33"/>
  <c r="R33"/>
  <c r="O33"/>
  <c r="S33" s="1"/>
  <c r="F33"/>
  <c r="K33" s="1"/>
  <c r="Z32"/>
  <c r="AE32" s="1"/>
  <c r="V32"/>
  <c r="R32"/>
  <c r="O32"/>
  <c r="S32" s="1"/>
  <c r="F32"/>
  <c r="K32" s="1"/>
  <c r="Z31"/>
  <c r="Z35" s="1"/>
  <c r="V31"/>
  <c r="R31"/>
  <c r="O31"/>
  <c r="O35" s="1"/>
  <c r="F31"/>
  <c r="K31" s="1"/>
  <c r="K35" s="1"/>
  <c r="AD30"/>
  <c r="AC30"/>
  <c r="AB30"/>
  <c r="AA30"/>
  <c r="Y30"/>
  <c r="X30"/>
  <c r="W30"/>
  <c r="U30"/>
  <c r="T30"/>
  <c r="Q30"/>
  <c r="P30"/>
  <c r="N30"/>
  <c r="M30"/>
  <c r="L30"/>
  <c r="J30"/>
  <c r="I30"/>
  <c r="G30"/>
  <c r="E30"/>
  <c r="D30"/>
  <c r="Z29"/>
  <c r="AE29" s="1"/>
  <c r="V29"/>
  <c r="R29"/>
  <c r="O29"/>
  <c r="S29" s="1"/>
  <c r="F29"/>
  <c r="K29" s="1"/>
  <c r="Z28"/>
  <c r="AE28" s="1"/>
  <c r="V28"/>
  <c r="R28"/>
  <c r="O28"/>
  <c r="S28" s="1"/>
  <c r="K28"/>
  <c r="AE27"/>
  <c r="Z27"/>
  <c r="V27"/>
  <c r="R27"/>
  <c r="S27" s="1"/>
  <c r="O27"/>
  <c r="K27"/>
  <c r="F27"/>
  <c r="AE26"/>
  <c r="Z26"/>
  <c r="V26"/>
  <c r="R26"/>
  <c r="S26" s="1"/>
  <c r="O26"/>
  <c r="K26"/>
  <c r="F26"/>
  <c r="AE25"/>
  <c r="Z25"/>
  <c r="V25"/>
  <c r="R25"/>
  <c r="S25" s="1"/>
  <c r="O25"/>
  <c r="K25"/>
  <c r="F25"/>
  <c r="AE24"/>
  <c r="Z24"/>
  <c r="V24"/>
  <c r="V30" s="1"/>
  <c r="R24"/>
  <c r="S24" s="1"/>
  <c r="O24"/>
  <c r="C24"/>
  <c r="F24" s="1"/>
  <c r="K24" s="1"/>
  <c r="Z23"/>
  <c r="Z30" s="1"/>
  <c r="V23"/>
  <c r="R23"/>
  <c r="O23"/>
  <c r="O30" s="1"/>
  <c r="F23"/>
  <c r="K23" s="1"/>
  <c r="AD22"/>
  <c r="AD36" s="1"/>
  <c r="AD68" s="1"/>
  <c r="AC22"/>
  <c r="AA22"/>
  <c r="Y22"/>
  <c r="X22"/>
  <c r="W22"/>
  <c r="U22"/>
  <c r="T22"/>
  <c r="Q22"/>
  <c r="P22"/>
  <c r="N22"/>
  <c r="N36" s="1"/>
  <c r="N68" s="1"/>
  <c r="M22"/>
  <c r="L22"/>
  <c r="J22"/>
  <c r="J36" s="1"/>
  <c r="J68" s="1"/>
  <c r="I22"/>
  <c r="G22"/>
  <c r="G67" s="1"/>
  <c r="E22"/>
  <c r="E36" s="1"/>
  <c r="D22"/>
  <c r="C22"/>
  <c r="C67" s="1"/>
  <c r="Z21"/>
  <c r="AE21" s="1"/>
  <c r="V21"/>
  <c r="R21"/>
  <c r="O21"/>
  <c r="S21" s="1"/>
  <c r="F21"/>
  <c r="K21" s="1"/>
  <c r="Z20"/>
  <c r="AE20" s="1"/>
  <c r="V20"/>
  <c r="R20"/>
  <c r="O20"/>
  <c r="S20" s="1"/>
  <c r="F20"/>
  <c r="K20" s="1"/>
  <c r="Z19"/>
  <c r="AE19" s="1"/>
  <c r="V19"/>
  <c r="R19"/>
  <c r="O19"/>
  <c r="S19" s="1"/>
  <c r="F19"/>
  <c r="K19" s="1"/>
  <c r="Z18"/>
  <c r="AE18" s="1"/>
  <c r="V18"/>
  <c r="R18"/>
  <c r="O18"/>
  <c r="S18" s="1"/>
  <c r="F18"/>
  <c r="K18" s="1"/>
  <c r="Z17"/>
  <c r="AE17" s="1"/>
  <c r="V17"/>
  <c r="R17"/>
  <c r="O17"/>
  <c r="S17" s="1"/>
  <c r="F17"/>
  <c r="K17" s="1"/>
  <c r="Z16"/>
  <c r="Z22" s="1"/>
  <c r="V16"/>
  <c r="R16"/>
  <c r="O16"/>
  <c r="S16" s="1"/>
  <c r="F16"/>
  <c r="K16" s="1"/>
  <c r="AB15"/>
  <c r="AB22" s="1"/>
  <c r="Z15"/>
  <c r="AE15" s="1"/>
  <c r="V15"/>
  <c r="R15"/>
  <c r="O15"/>
  <c r="S15" s="1"/>
  <c r="K15"/>
  <c r="F15"/>
  <c r="AE14"/>
  <c r="Z14"/>
  <c r="V14"/>
  <c r="V22" s="1"/>
  <c r="R14"/>
  <c r="R22" s="1"/>
  <c r="O14"/>
  <c r="O22" s="1"/>
  <c r="K14"/>
  <c r="K22" s="1"/>
  <c r="F14"/>
  <c r="F22" s="1"/>
  <c r="AD13"/>
  <c r="AD66" s="1"/>
  <c r="AC13"/>
  <c r="AC36" s="1"/>
  <c r="AC68" s="1"/>
  <c r="AB13"/>
  <c r="AB66" s="1"/>
  <c r="AA13"/>
  <c r="AA36" s="1"/>
  <c r="AA68" s="1"/>
  <c r="Y13"/>
  <c r="Y36" s="1"/>
  <c r="Y68" s="1"/>
  <c r="X13"/>
  <c r="X66" s="1"/>
  <c r="W13"/>
  <c r="W36" s="1"/>
  <c r="W68" s="1"/>
  <c r="U13"/>
  <c r="U36" s="1"/>
  <c r="U68" s="1"/>
  <c r="T13"/>
  <c r="T66" s="1"/>
  <c r="Q13"/>
  <c r="Q36" s="1"/>
  <c r="P13"/>
  <c r="P66" s="1"/>
  <c r="O13"/>
  <c r="O36" s="1"/>
  <c r="N13"/>
  <c r="N66" s="1"/>
  <c r="M13"/>
  <c r="M36" s="1"/>
  <c r="L13"/>
  <c r="L66" s="1"/>
  <c r="J13"/>
  <c r="J66" s="1"/>
  <c r="I13"/>
  <c r="I36" s="1"/>
  <c r="I68" s="1"/>
  <c r="G13"/>
  <c r="G66" s="1"/>
  <c r="F13"/>
  <c r="E13"/>
  <c r="E66" s="1"/>
  <c r="D13"/>
  <c r="D36" s="1"/>
  <c r="D68" s="1"/>
  <c r="C13"/>
  <c r="C66" s="1"/>
  <c r="AE12"/>
  <c r="Z12"/>
  <c r="V12"/>
  <c r="R12"/>
  <c r="O12"/>
  <c r="S12" s="1"/>
  <c r="K12"/>
  <c r="F12"/>
  <c r="AE11"/>
  <c r="Z11"/>
  <c r="V11"/>
  <c r="R11"/>
  <c r="O11"/>
  <c r="S11" s="1"/>
  <c r="K11"/>
  <c r="F11"/>
  <c r="AE10"/>
  <c r="Z10"/>
  <c r="V10"/>
  <c r="R10"/>
  <c r="O10"/>
  <c r="S10" s="1"/>
  <c r="K10"/>
  <c r="F10"/>
  <c r="AE9"/>
  <c r="Z9"/>
  <c r="V9"/>
  <c r="R9"/>
  <c r="O9"/>
  <c r="S9" s="1"/>
  <c r="K9"/>
  <c r="F9"/>
  <c r="AE8"/>
  <c r="Z8"/>
  <c r="V8"/>
  <c r="R8"/>
  <c r="O8"/>
  <c r="S8" s="1"/>
  <c r="K8"/>
  <c r="F8"/>
  <c r="AE7"/>
  <c r="AE13" s="1"/>
  <c r="Z7"/>
  <c r="Z13" s="1"/>
  <c r="V7"/>
  <c r="V13" s="1"/>
  <c r="R7"/>
  <c r="R13" s="1"/>
  <c r="O7"/>
  <c r="S7" s="1"/>
  <c r="K7"/>
  <c r="K13" s="1"/>
  <c r="F7"/>
  <c r="V36" l="1"/>
  <c r="V68" s="1"/>
  <c r="V66"/>
  <c r="V67" s="1"/>
  <c r="R66"/>
  <c r="S56"/>
  <c r="S59" s="1"/>
  <c r="O59"/>
  <c r="O60" s="1"/>
  <c r="O68" s="1"/>
  <c r="R67"/>
  <c r="T67"/>
  <c r="K30"/>
  <c r="S13"/>
  <c r="M68"/>
  <c r="Q68"/>
  <c r="AE22"/>
  <c r="AE36" s="1"/>
  <c r="E68"/>
  <c r="L67"/>
  <c r="X67"/>
  <c r="K47"/>
  <c r="K60" s="1"/>
  <c r="K36"/>
  <c r="Z36"/>
  <c r="Z66"/>
  <c r="Z67" s="1"/>
  <c r="AB67"/>
  <c r="AB36"/>
  <c r="AB68" s="1"/>
  <c r="P67"/>
  <c r="R60"/>
  <c r="S23"/>
  <c r="S30" s="1"/>
  <c r="C30"/>
  <c r="C36" s="1"/>
  <c r="C68" s="1"/>
  <c r="S31"/>
  <c r="S35" s="1"/>
  <c r="G36"/>
  <c r="G68" s="1"/>
  <c r="L36"/>
  <c r="L68" s="1"/>
  <c r="P36"/>
  <c r="P68" s="1"/>
  <c r="T36"/>
  <c r="T68" s="1"/>
  <c r="X36"/>
  <c r="X68" s="1"/>
  <c r="S43"/>
  <c r="S47" s="1"/>
  <c r="S60" s="1"/>
  <c r="S48"/>
  <c r="S51" s="1"/>
  <c r="S52"/>
  <c r="S55" s="1"/>
  <c r="F59"/>
  <c r="F66"/>
  <c r="O66"/>
  <c r="O67" s="1"/>
  <c r="W66"/>
  <c r="W67" s="1"/>
  <c r="AA66"/>
  <c r="AA67" s="1"/>
  <c r="S14"/>
  <c r="S22" s="1"/>
  <c r="AE16"/>
  <c r="AE23"/>
  <c r="AE30" s="1"/>
  <c r="F30"/>
  <c r="F36" s="1"/>
  <c r="AE31"/>
  <c r="AE35" s="1"/>
  <c r="F35"/>
  <c r="AE43"/>
  <c r="F47"/>
  <c r="AE48"/>
  <c r="AE51" s="1"/>
  <c r="F51"/>
  <c r="F67" s="1"/>
  <c r="AE52"/>
  <c r="AE55" s="1"/>
  <c r="F55"/>
  <c r="Z60"/>
  <c r="E67"/>
  <c r="J67"/>
  <c r="N67"/>
  <c r="AD67"/>
  <c r="R30"/>
  <c r="R36" s="1"/>
  <c r="R68" s="1"/>
  <c r="D66"/>
  <c r="D67" s="1"/>
  <c r="I66"/>
  <c r="I67" s="1"/>
  <c r="M66"/>
  <c r="M67" s="1"/>
  <c r="Q66"/>
  <c r="Q67" s="1"/>
  <c r="U66"/>
  <c r="U67" s="1"/>
  <c r="Y66"/>
  <c r="Y67" s="1"/>
  <c r="AC66"/>
  <c r="AC67" s="1"/>
  <c r="F68" l="1"/>
  <c r="AE47"/>
  <c r="AE66" s="1"/>
  <c r="AE67" s="1"/>
  <c r="AE60"/>
  <c r="AE68" s="1"/>
  <c r="K68"/>
  <c r="K66"/>
  <c r="K67" s="1"/>
  <c r="S36"/>
  <c r="S68" s="1"/>
  <c r="S66"/>
  <c r="S67" s="1"/>
  <c r="F60"/>
  <c r="Z68"/>
</calcChain>
</file>

<file path=xl/sharedStrings.xml><?xml version="1.0" encoding="utf-8"?>
<sst xmlns="http://schemas.openxmlformats.org/spreadsheetml/2006/main" count="172" uniqueCount="81">
  <si>
    <t>Data alocarii</t>
  </si>
  <si>
    <t>FILA BUGET ALOCATA PE ANUL 2017</t>
  </si>
  <si>
    <t>MEDICAMENTE CU SI FARA CONTRIBUTIE PERSONALA, din care:</t>
  </si>
  <si>
    <t>PROGRAMUL NATIONAL DE:</t>
  </si>
  <si>
    <t>DIABET ZAHARAT, din care:</t>
  </si>
  <si>
    <t>ONCOLOGIE, din care:</t>
  </si>
  <si>
    <r>
      <t xml:space="preserve"> </t>
    </r>
    <r>
      <rPr>
        <b/>
        <sz val="8"/>
        <rFont val="Arial"/>
        <family val="2"/>
      </rPr>
      <t>TRANSPLANT</t>
    </r>
    <r>
      <rPr>
        <b/>
        <sz val="6"/>
        <rFont val="Arial"/>
        <family val="2"/>
      </rPr>
      <t xml:space="preserve"> de organe, tesuturi si celule de origine umana, din care:</t>
    </r>
  </si>
  <si>
    <t>BOLI RARE, din care:</t>
  </si>
  <si>
    <t>~ activitate curenta ~, din care:</t>
  </si>
  <si>
    <t>~ cost volum-rezultat ~ finalizat din care:</t>
  </si>
  <si>
    <t>consum ~ cost volum-rezultat ~  raportat in SIUI</t>
  </si>
  <si>
    <t>~ cost volum ~ din care:</t>
  </si>
  <si>
    <t>~ medicamente 40% - pentru pensionarii cu pensii de pana la 700 lei / prevazute a fi finantate din venituri proprii ale M.S. sub forma de transferuri catre F.N.U.A.S.S. ~</t>
  </si>
  <si>
    <t>TOTAL MEDICAMENTE CU SI FARA CONTRIBUTIE PERSONALA:</t>
  </si>
  <si>
    <t>MEDICAMENTE, din care:</t>
  </si>
  <si>
    <t>MATERIALE SANITARE, din care:</t>
  </si>
  <si>
    <t>TOTAL Programul national de DIABET ZAHARAT:</t>
  </si>
  <si>
    <t>~ activitate curenta ~</t>
  </si>
  <si>
    <t>~ cost volum ~</t>
  </si>
  <si>
    <t>TOTAL Programul national de ONCOLOGIE:</t>
  </si>
  <si>
    <t>TOTAL Programul national de TRANSPLANT de organe, tesuturi si celule de origine umana:</t>
  </si>
  <si>
    <t>Mucoviscidoza</t>
  </si>
  <si>
    <t>~ scleroza laterala amiotrofica ~</t>
  </si>
  <si>
    <t>~ sindromul Preder Willi ~</t>
  </si>
  <si>
    <t>Fibroza Pulmonara Idiopatica</t>
  </si>
  <si>
    <t>~ Duchenne</t>
  </si>
  <si>
    <t>TOTAL Programul national de tratament pentru BOLI RARE:</t>
  </si>
  <si>
    <t>Valoarea contractului pentru eliberarea de medicamente cu si fara contributie personala</t>
  </si>
  <si>
    <t>Valoarea contractului pentru eliberarea de medicamente aferente bolilor cronice cu aprobare C.N.A.S.</t>
  </si>
  <si>
    <t>Valoarea contractului pentru eliberarea de medicamente compensate 90% din sublista B pentru pensionarii cu venituri sub 700lei/luna - Pensionari 50% C.N.A.S. -</t>
  </si>
  <si>
    <t>Total ~ activitate curenta ~</t>
  </si>
  <si>
    <t>ADO</t>
  </si>
  <si>
    <t>INSULINA</t>
  </si>
  <si>
    <t>ADO+INSULINA</t>
  </si>
  <si>
    <t>Total MEDICAMENTE:</t>
  </si>
  <si>
    <t>adulti cu diabet zaharat insulinodepent automonitorizati</t>
  </si>
  <si>
    <t>copii cu diabet zaharat insulinodepent automonitorizati</t>
  </si>
  <si>
    <t>Total MATERIALE SANITARE:</t>
  </si>
  <si>
    <t>mucoviscidoza COPII</t>
  </si>
  <si>
    <t>mucoviscidoza ADULTI</t>
  </si>
  <si>
    <t>Total mucoviscidoza:</t>
  </si>
  <si>
    <t>30.12.2016</t>
  </si>
  <si>
    <t>27.01.2017</t>
  </si>
  <si>
    <t>15.02.2017</t>
  </si>
  <si>
    <t>15.02.2017 + art. 6</t>
  </si>
  <si>
    <t>31.03.2017</t>
  </si>
  <si>
    <t>24.04.2017</t>
  </si>
  <si>
    <t>Trimestrul I</t>
  </si>
  <si>
    <t>28.04.2017</t>
  </si>
  <si>
    <t>15.05.2017</t>
  </si>
  <si>
    <t>18.05.2017</t>
  </si>
  <si>
    <t>06.06.2017</t>
  </si>
  <si>
    <t>20.06.2017</t>
  </si>
  <si>
    <t>30.06.2017</t>
  </si>
  <si>
    <t>Trimestrul II</t>
  </si>
  <si>
    <t>Trimestrul III</t>
  </si>
  <si>
    <t>Trimestrul IV</t>
  </si>
  <si>
    <t>TOTAL AN 2017:</t>
  </si>
  <si>
    <t>Perioada</t>
  </si>
  <si>
    <t>CONSUM PANA LA DATA DE 30.06.2017 PENTRU ANUL 2017</t>
  </si>
  <si>
    <t xml:space="preserve">art. 8 / 2016 </t>
  </si>
  <si>
    <t>Ianuarie 2017</t>
  </si>
  <si>
    <t>Februarie 2017</t>
  </si>
  <si>
    <t>Martie 2017</t>
  </si>
  <si>
    <t>Aprilie 2017</t>
  </si>
  <si>
    <t>Mai 2017</t>
  </si>
  <si>
    <t>Iunie 2017</t>
  </si>
  <si>
    <t>Iulie 2017</t>
  </si>
  <si>
    <t>August 2017</t>
  </si>
  <si>
    <t>Septembrie 2017</t>
  </si>
  <si>
    <t>Octombrie 2017</t>
  </si>
  <si>
    <t>Noiembrie 2017</t>
  </si>
  <si>
    <t>Decembrie 2017</t>
  </si>
  <si>
    <t>INFLUENTE - / +</t>
  </si>
  <si>
    <r>
      <t xml:space="preserve">INFLUENTE AN 2017 </t>
    </r>
    <r>
      <rPr>
        <b/>
        <sz val="14"/>
        <color indexed="10"/>
        <rFont val="Arial"/>
        <family val="2"/>
      </rPr>
      <t xml:space="preserve">- </t>
    </r>
    <r>
      <rPr>
        <b/>
        <sz val="14"/>
        <color indexed="12"/>
        <rFont val="Arial"/>
        <family val="2"/>
      </rPr>
      <t>/ +</t>
    </r>
  </si>
  <si>
    <t>Programul national de DIABET ZAHARAT, din care:</t>
  </si>
  <si>
    <t>Programul national de ONCOLOGIE, din care:</t>
  </si>
  <si>
    <r>
      <t xml:space="preserve">Programul national de </t>
    </r>
    <r>
      <rPr>
        <b/>
        <sz val="8"/>
        <rFont val="Arial"/>
        <family val="2"/>
      </rPr>
      <t>TRANSPLANT</t>
    </r>
    <r>
      <rPr>
        <b/>
        <sz val="6"/>
        <rFont val="Arial"/>
        <family val="2"/>
      </rPr>
      <t xml:space="preserve"> de organe, tesuturi si celule de origine umana, din care:</t>
    </r>
  </si>
  <si>
    <t>Trim I</t>
  </si>
  <si>
    <t>Trim II</t>
  </si>
  <si>
    <t>TOTAL:</t>
  </si>
</sst>
</file>

<file path=xl/styles.xml><?xml version="1.0" encoding="utf-8"?>
<styleSheet xmlns="http://schemas.openxmlformats.org/spreadsheetml/2006/main">
  <numFmts count="1">
    <numFmt numFmtId="164" formatCode="_([$€]* #,##0.00_);_([$€]* \(#,##0.00\);_([$€]* \-??_);_(@_)"/>
  </numFmts>
  <fonts count="23">
    <font>
      <sz val="10"/>
      <name val="Arial"/>
      <charset val="238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rgb="FFFF0000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sz val="4"/>
      <name val="Arial"/>
      <family val="2"/>
    </font>
    <font>
      <i/>
      <sz val="6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8"/>
      <color rgb="FFFF0000"/>
      <name val="Arial"/>
      <family val="2"/>
    </font>
    <font>
      <sz val="8"/>
      <color theme="9" tint="-0.499984740745262"/>
      <name val="Arial"/>
      <family val="2"/>
    </font>
    <font>
      <sz val="9"/>
      <name val="Arial"/>
      <family val="2"/>
    </font>
    <font>
      <i/>
      <sz val="6"/>
      <color rgb="FFFF0000"/>
      <name val="Arial"/>
      <family val="2"/>
    </font>
    <font>
      <b/>
      <sz val="14"/>
      <color indexed="10"/>
      <name val="Arial"/>
      <family val="2"/>
    </font>
    <font>
      <sz val="8"/>
      <color rgb="FFFF0000"/>
      <name val="Arial"/>
      <family val="2"/>
    </font>
    <font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164" fontId="22" fillId="0" borderId="0" applyFill="0" applyBorder="0" applyAlignment="0" applyProtection="0"/>
    <xf numFmtId="0" fontId="7" fillId="0" borderId="0"/>
    <xf numFmtId="0" fontId="7" fillId="0" borderId="0"/>
  </cellStyleXfs>
  <cellXfs count="28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6" fillId="4" borderId="18" xfId="0" applyNumberFormat="1" applyFont="1" applyFill="1" applyBorder="1" applyAlignment="1">
      <alignment horizontal="center" vertical="center" wrapText="1"/>
    </xf>
    <xf numFmtId="0" fontId="10" fillId="5" borderId="26" xfId="1" applyFont="1" applyFill="1" applyBorder="1" applyAlignment="1">
      <alignment horizontal="center" vertical="center" wrapText="1"/>
    </xf>
    <xf numFmtId="0" fontId="10" fillId="5" borderId="27" xfId="1" applyFont="1" applyFill="1" applyBorder="1" applyAlignment="1">
      <alignment horizontal="center" vertical="center" wrapText="1"/>
    </xf>
    <xf numFmtId="0" fontId="11" fillId="5" borderId="28" xfId="1" applyFont="1" applyFill="1" applyBorder="1" applyAlignment="1">
      <alignment horizontal="center" vertical="center" wrapText="1"/>
    </xf>
    <xf numFmtId="0" fontId="12" fillId="5" borderId="29" xfId="1" applyFont="1" applyFill="1" applyBorder="1" applyAlignment="1">
      <alignment horizontal="center" vertical="center" wrapText="1"/>
    </xf>
    <xf numFmtId="4" fontId="9" fillId="5" borderId="15" xfId="0" applyNumberFormat="1" applyFont="1" applyFill="1" applyBorder="1" applyAlignment="1">
      <alignment horizontal="center" vertical="center"/>
    </xf>
    <xf numFmtId="4" fontId="9" fillId="5" borderId="16" xfId="0" applyNumberFormat="1" applyFont="1" applyFill="1" applyBorder="1" applyAlignment="1">
      <alignment horizontal="center" vertical="center"/>
    </xf>
    <xf numFmtId="0" fontId="12" fillId="5" borderId="17" xfId="1" applyFont="1" applyFill="1" applyBorder="1" applyAlignment="1">
      <alignment horizontal="center" vertical="center" wrapText="1"/>
    </xf>
    <xf numFmtId="4" fontId="9" fillId="5" borderId="33" xfId="0" applyNumberFormat="1" applyFont="1" applyFill="1" applyBorder="1" applyAlignment="1">
      <alignment horizontal="center" vertical="center" wrapText="1" shrinkToFit="1"/>
    </xf>
    <xf numFmtId="4" fontId="9" fillId="5" borderId="16" xfId="0" applyNumberFormat="1" applyFont="1" applyFill="1" applyBorder="1" applyAlignment="1">
      <alignment horizontal="center" vertical="center" wrapText="1" shrinkToFit="1"/>
    </xf>
    <xf numFmtId="4" fontId="9" fillId="5" borderId="12" xfId="0" applyNumberFormat="1" applyFont="1" applyFill="1" applyBorder="1" applyAlignment="1">
      <alignment horizontal="center" vertical="center" wrapText="1"/>
    </xf>
    <xf numFmtId="4" fontId="9" fillId="5" borderId="13" xfId="0" applyNumberFormat="1" applyFont="1" applyFill="1" applyBorder="1" applyAlignment="1">
      <alignment horizontal="center" vertical="center" wrapText="1"/>
    </xf>
    <xf numFmtId="0" fontId="12" fillId="5" borderId="35" xfId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49" fontId="13" fillId="3" borderId="37" xfId="0" applyNumberFormat="1" applyFont="1" applyFill="1" applyBorder="1" applyAlignment="1">
      <alignment horizontal="right" vertical="center" wrapText="1"/>
    </xf>
    <xf numFmtId="4" fontId="13" fillId="6" borderId="5" xfId="0" applyNumberFormat="1" applyFont="1" applyFill="1" applyBorder="1" applyAlignment="1">
      <alignment horizontal="right" vertical="center" shrinkToFit="1"/>
    </xf>
    <xf numFmtId="4" fontId="13" fillId="6" borderId="6" xfId="0" applyNumberFormat="1" applyFont="1" applyFill="1" applyBorder="1" applyAlignment="1">
      <alignment horizontal="right" vertical="center" shrinkToFit="1"/>
    </xf>
    <xf numFmtId="4" fontId="13" fillId="6" borderId="7" xfId="0" applyNumberFormat="1" applyFont="1" applyFill="1" applyBorder="1" applyAlignment="1">
      <alignment horizontal="right" vertical="center" shrinkToFit="1"/>
    </xf>
    <xf numFmtId="4" fontId="13" fillId="6" borderId="37" xfId="0" applyNumberFormat="1" applyFont="1" applyFill="1" applyBorder="1" applyAlignment="1">
      <alignment horizontal="right" vertical="center" shrinkToFit="1"/>
    </xf>
    <xf numFmtId="4" fontId="13" fillId="6" borderId="22" xfId="0" applyNumberFormat="1" applyFont="1" applyFill="1" applyBorder="1" applyAlignment="1">
      <alignment horizontal="right" vertical="center" shrinkToFit="1"/>
    </xf>
    <xf numFmtId="4" fontId="13" fillId="6" borderId="23" xfId="0" applyNumberFormat="1" applyFont="1" applyFill="1" applyBorder="1" applyAlignment="1">
      <alignment horizontal="right" vertical="center" shrinkToFit="1"/>
    </xf>
    <xf numFmtId="4" fontId="13" fillId="6" borderId="38" xfId="0" applyNumberFormat="1" applyFont="1" applyFill="1" applyBorder="1" applyAlignment="1">
      <alignment horizontal="right" vertical="center" shrinkToFit="1"/>
    </xf>
    <xf numFmtId="4" fontId="13" fillId="6" borderId="39" xfId="0" applyNumberFormat="1" applyFont="1" applyFill="1" applyBorder="1" applyAlignment="1">
      <alignment horizontal="right" vertical="center" shrinkToFit="1"/>
    </xf>
    <xf numFmtId="4" fontId="13" fillId="6" borderId="40" xfId="0" applyNumberFormat="1" applyFont="1" applyFill="1" applyBorder="1" applyAlignment="1">
      <alignment horizontal="right" vertical="center" shrinkToFit="1"/>
    </xf>
    <xf numFmtId="4" fontId="13" fillId="6" borderId="41" xfId="0" applyNumberFormat="1" applyFont="1" applyFill="1" applyBorder="1" applyAlignment="1">
      <alignment horizontal="right" vertical="center" shrinkToFit="1"/>
    </xf>
    <xf numFmtId="4" fontId="13" fillId="6" borderId="42" xfId="0" applyNumberFormat="1" applyFont="1" applyFill="1" applyBorder="1" applyAlignment="1">
      <alignment horizontal="right" vertical="center" shrinkToFi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49" fontId="13" fillId="3" borderId="43" xfId="0" applyNumberFormat="1" applyFont="1" applyFill="1" applyBorder="1" applyAlignment="1">
      <alignment horizontal="right" vertical="center" wrapText="1"/>
    </xf>
    <xf numFmtId="4" fontId="13" fillId="6" borderId="44" xfId="0" applyNumberFormat="1" applyFont="1" applyFill="1" applyBorder="1" applyAlignment="1">
      <alignment horizontal="right" vertical="center" shrinkToFit="1"/>
    </xf>
    <xf numFmtId="4" fontId="13" fillId="6" borderId="45" xfId="0" applyNumberFormat="1" applyFont="1" applyFill="1" applyBorder="1" applyAlignment="1">
      <alignment horizontal="right" vertical="center" shrinkToFit="1"/>
    </xf>
    <xf numFmtId="4" fontId="13" fillId="6" borderId="46" xfId="0" applyNumberFormat="1" applyFont="1" applyFill="1" applyBorder="1" applyAlignment="1">
      <alignment horizontal="right" vertical="center" shrinkToFit="1"/>
    </xf>
    <xf numFmtId="4" fontId="13" fillId="6" borderId="43" xfId="0" applyNumberFormat="1" applyFont="1" applyFill="1" applyBorder="1" applyAlignment="1">
      <alignment horizontal="right" vertical="center" shrinkToFit="1"/>
    </xf>
    <xf numFmtId="4" fontId="13" fillId="6" borderId="47" xfId="0" applyNumberFormat="1" applyFont="1" applyFill="1" applyBorder="1" applyAlignment="1">
      <alignment horizontal="right" vertical="center" shrinkToFit="1"/>
    </xf>
    <xf numFmtId="4" fontId="13" fillId="6" borderId="48" xfId="0" applyNumberFormat="1" applyFont="1" applyFill="1" applyBorder="1" applyAlignment="1">
      <alignment horizontal="right" vertical="center" shrinkToFit="1"/>
    </xf>
    <xf numFmtId="4" fontId="13" fillId="6" borderId="49" xfId="0" applyNumberFormat="1" applyFont="1" applyFill="1" applyBorder="1" applyAlignment="1">
      <alignment horizontal="right" vertical="center" shrinkToFit="1"/>
    </xf>
    <xf numFmtId="4" fontId="13" fillId="6" borderId="50" xfId="0" applyNumberFormat="1" applyFont="1" applyFill="1" applyBorder="1" applyAlignment="1">
      <alignment horizontal="right" vertical="center" shrinkToFit="1"/>
    </xf>
    <xf numFmtId="49" fontId="13" fillId="3" borderId="43" xfId="0" applyNumberFormat="1" applyFont="1" applyFill="1" applyBorder="1" applyAlignment="1">
      <alignment horizontal="right" vertical="center" shrinkToFit="1"/>
    </xf>
    <xf numFmtId="0" fontId="14" fillId="2" borderId="0" xfId="0" applyFont="1" applyFill="1" applyBorder="1" applyAlignment="1">
      <alignment vertical="center"/>
    </xf>
    <xf numFmtId="49" fontId="15" fillId="3" borderId="43" xfId="0" applyNumberFormat="1" applyFont="1" applyFill="1" applyBorder="1" applyAlignment="1">
      <alignment horizontal="right" vertical="center" shrinkToFit="1"/>
    </xf>
    <xf numFmtId="4" fontId="15" fillId="6" borderId="44" xfId="0" applyNumberFormat="1" applyFont="1" applyFill="1" applyBorder="1" applyAlignment="1">
      <alignment horizontal="right" vertical="center" shrinkToFit="1"/>
    </xf>
    <xf numFmtId="4" fontId="15" fillId="6" borderId="45" xfId="0" applyNumberFormat="1" applyFont="1" applyFill="1" applyBorder="1" applyAlignment="1">
      <alignment horizontal="right" vertical="center" shrinkToFit="1"/>
    </xf>
    <xf numFmtId="4" fontId="15" fillId="6" borderId="46" xfId="0" applyNumberFormat="1" applyFont="1" applyFill="1" applyBorder="1" applyAlignment="1">
      <alignment horizontal="right" vertical="center" shrinkToFit="1"/>
    </xf>
    <xf numFmtId="4" fontId="15" fillId="6" borderId="43" xfId="0" applyNumberFormat="1" applyFont="1" applyFill="1" applyBorder="1" applyAlignment="1">
      <alignment horizontal="right" vertical="center" shrinkToFit="1"/>
    </xf>
    <xf numFmtId="4" fontId="15" fillId="6" borderId="47" xfId="0" applyNumberFormat="1" applyFont="1" applyFill="1" applyBorder="1" applyAlignment="1">
      <alignment horizontal="right" vertical="center" shrinkToFit="1"/>
    </xf>
    <xf numFmtId="4" fontId="15" fillId="6" borderId="48" xfId="0" applyNumberFormat="1" applyFont="1" applyFill="1" applyBorder="1" applyAlignment="1">
      <alignment horizontal="right" vertical="center" shrinkToFit="1"/>
    </xf>
    <xf numFmtId="4" fontId="15" fillId="6" borderId="49" xfId="0" applyNumberFormat="1" applyFont="1" applyFill="1" applyBorder="1" applyAlignment="1">
      <alignment horizontal="right" vertical="center" shrinkToFit="1"/>
    </xf>
    <xf numFmtId="4" fontId="15" fillId="6" borderId="50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13" fillId="3" borderId="51" xfId="0" applyNumberFormat="1" applyFont="1" applyFill="1" applyBorder="1" applyAlignment="1">
      <alignment horizontal="right" vertical="center" wrapText="1"/>
    </xf>
    <xf numFmtId="4" fontId="13" fillId="6" borderId="12" xfId="0" applyNumberFormat="1" applyFont="1" applyFill="1" applyBorder="1" applyAlignment="1">
      <alignment horizontal="right" vertical="center" shrinkToFit="1"/>
    </xf>
    <xf numFmtId="4" fontId="13" fillId="6" borderId="13" xfId="0" applyNumberFormat="1" applyFont="1" applyFill="1" applyBorder="1" applyAlignment="1">
      <alignment horizontal="right" vertical="center" shrinkToFit="1"/>
    </xf>
    <xf numFmtId="4" fontId="13" fillId="6" borderId="14" xfId="0" applyNumberFormat="1" applyFont="1" applyFill="1" applyBorder="1" applyAlignment="1">
      <alignment horizontal="right" vertical="center" shrinkToFit="1"/>
    </xf>
    <xf numFmtId="4" fontId="13" fillId="6" borderId="51" xfId="0" applyNumberFormat="1" applyFont="1" applyFill="1" applyBorder="1" applyAlignment="1">
      <alignment horizontal="right" vertical="center" shrinkToFit="1"/>
    </xf>
    <xf numFmtId="4" fontId="13" fillId="6" borderId="34" xfId="0" applyNumberFormat="1" applyFont="1" applyFill="1" applyBorder="1" applyAlignment="1">
      <alignment horizontal="right" vertical="center" shrinkToFit="1"/>
    </xf>
    <xf numFmtId="4" fontId="17" fillId="6" borderId="34" xfId="0" applyNumberFormat="1" applyFont="1" applyFill="1" applyBorder="1" applyAlignment="1">
      <alignment horizontal="right" vertical="center" shrinkToFit="1"/>
    </xf>
    <xf numFmtId="4" fontId="13" fillId="6" borderId="52" xfId="0" applyNumberFormat="1" applyFont="1" applyFill="1" applyBorder="1" applyAlignment="1">
      <alignment horizontal="right" vertical="center" shrinkToFit="1"/>
    </xf>
    <xf numFmtId="4" fontId="13" fillId="6" borderId="53" xfId="0" applyNumberFormat="1" applyFont="1" applyFill="1" applyBorder="1" applyAlignment="1">
      <alignment horizontal="right" vertical="center" shrinkToFit="1"/>
    </xf>
    <xf numFmtId="4" fontId="13" fillId="6" borderId="35" xfId="0" applyNumberFormat="1" applyFont="1" applyFill="1" applyBorder="1" applyAlignment="1">
      <alignment horizontal="right" vertical="center" shrinkToFit="1"/>
    </xf>
    <xf numFmtId="4" fontId="17" fillId="6" borderId="13" xfId="0" applyNumberFormat="1" applyFont="1" applyFill="1" applyBorder="1" applyAlignment="1">
      <alignment horizontal="right" vertical="center" shrinkToFit="1"/>
    </xf>
    <xf numFmtId="4" fontId="17" fillId="6" borderId="35" xfId="0" applyNumberFormat="1" applyFont="1" applyFill="1" applyBorder="1" applyAlignment="1">
      <alignment horizontal="right" vertical="center" shrinkToFit="1"/>
    </xf>
    <xf numFmtId="49" fontId="1" fillId="3" borderId="54" xfId="0" applyNumberFormat="1" applyFont="1" applyFill="1" applyBorder="1" applyAlignment="1">
      <alignment horizontal="center" vertical="center" shrinkToFit="1"/>
    </xf>
    <xf numFmtId="4" fontId="1" fillId="6" borderId="55" xfId="0" applyNumberFormat="1" applyFont="1" applyFill="1" applyBorder="1" applyAlignment="1">
      <alignment horizontal="right" vertical="center" shrinkToFit="1"/>
    </xf>
    <xf numFmtId="4" fontId="1" fillId="6" borderId="56" xfId="0" applyNumberFormat="1" applyFont="1" applyFill="1" applyBorder="1" applyAlignment="1">
      <alignment horizontal="right" vertical="center" shrinkToFit="1"/>
    </xf>
    <xf numFmtId="4" fontId="1" fillId="6" borderId="57" xfId="0" applyNumberFormat="1" applyFont="1" applyFill="1" applyBorder="1" applyAlignment="1">
      <alignment horizontal="right" vertical="center" shrinkToFit="1"/>
    </xf>
    <xf numFmtId="4" fontId="1" fillId="6" borderId="54" xfId="0" applyNumberFormat="1" applyFont="1" applyFill="1" applyBorder="1" applyAlignment="1">
      <alignment horizontal="right" vertical="center" shrinkToFit="1"/>
    </xf>
    <xf numFmtId="4" fontId="1" fillId="6" borderId="36" xfId="0" applyNumberFormat="1" applyFont="1" applyFill="1" applyBorder="1" applyAlignment="1">
      <alignment horizontal="right" vertical="center" shrinkToFit="1"/>
    </xf>
    <xf numFmtId="4" fontId="1" fillId="6" borderId="58" xfId="0" applyNumberFormat="1" applyFont="1" applyFill="1" applyBorder="1" applyAlignment="1">
      <alignment horizontal="right" vertical="center" shrinkToFit="1"/>
    </xf>
    <xf numFmtId="4" fontId="1" fillId="6" borderId="59" xfId="0" applyNumberFormat="1" applyFont="1" applyFill="1" applyBorder="1" applyAlignment="1">
      <alignment horizontal="right" vertical="center" shrinkToFit="1"/>
    </xf>
    <xf numFmtId="4" fontId="1" fillId="6" borderId="60" xfId="0" applyNumberFormat="1" applyFont="1" applyFill="1" applyBorder="1" applyAlignment="1">
      <alignment horizontal="right" vertical="center" shrinkToFit="1"/>
    </xf>
    <xf numFmtId="49" fontId="13" fillId="3" borderId="61" xfId="0" applyNumberFormat="1" applyFont="1" applyFill="1" applyBorder="1" applyAlignment="1">
      <alignment horizontal="right" vertical="center" wrapText="1"/>
    </xf>
    <xf numFmtId="4" fontId="13" fillId="6" borderId="62" xfId="0" applyNumberFormat="1" applyFont="1" applyFill="1" applyBorder="1" applyAlignment="1">
      <alignment horizontal="right" vertical="center" shrinkToFit="1"/>
    </xf>
    <xf numFmtId="4" fontId="13" fillId="6" borderId="61" xfId="0" applyNumberFormat="1" applyFont="1" applyFill="1" applyBorder="1" applyAlignment="1">
      <alignment horizontal="right" vertical="center" shrinkToFit="1"/>
    </xf>
    <xf numFmtId="4" fontId="13" fillId="6" borderId="63" xfId="0" applyNumberFormat="1" applyFont="1" applyFill="1" applyBorder="1" applyAlignment="1">
      <alignment horizontal="right" vertical="center" shrinkToFit="1"/>
    </xf>
    <xf numFmtId="4" fontId="17" fillId="6" borderId="47" xfId="0" applyNumberFormat="1" applyFont="1" applyFill="1" applyBorder="1" applyAlignment="1">
      <alignment horizontal="right" vertical="center" shrinkToFit="1"/>
    </xf>
    <xf numFmtId="4" fontId="17" fillId="6" borderId="45" xfId="0" applyNumberFormat="1" applyFont="1" applyFill="1" applyBorder="1" applyAlignment="1">
      <alignment horizontal="right" vertical="center" shrinkToFit="1"/>
    </xf>
    <xf numFmtId="4" fontId="17" fillId="6" borderId="50" xfId="0" applyNumberFormat="1" applyFont="1" applyFill="1" applyBorder="1" applyAlignment="1">
      <alignment horizontal="right" vertical="center" shrinkToFit="1"/>
    </xf>
    <xf numFmtId="49" fontId="13" fillId="3" borderId="64" xfId="0" applyNumberFormat="1" applyFont="1" applyFill="1" applyBorder="1" applyAlignment="1">
      <alignment horizontal="right" vertical="center" wrapText="1"/>
    </xf>
    <xf numFmtId="4" fontId="13" fillId="6" borderId="65" xfId="0" applyNumberFormat="1" applyFont="1" applyFill="1" applyBorder="1" applyAlignment="1">
      <alignment horizontal="right" vertical="center" shrinkToFit="1"/>
    </xf>
    <xf numFmtId="4" fontId="13" fillId="6" borderId="66" xfId="0" applyNumberFormat="1" applyFont="1" applyFill="1" applyBorder="1" applyAlignment="1">
      <alignment horizontal="right" vertical="center" shrinkToFit="1"/>
    </xf>
    <xf numFmtId="4" fontId="13" fillId="6" borderId="67" xfId="0" applyNumberFormat="1" applyFont="1" applyFill="1" applyBorder="1" applyAlignment="1">
      <alignment horizontal="right" vertical="center" shrinkToFit="1"/>
    </xf>
    <xf numFmtId="4" fontId="13" fillId="6" borderId="64" xfId="0" applyNumberFormat="1" applyFont="1" applyFill="1" applyBorder="1" applyAlignment="1">
      <alignment horizontal="right" vertical="center" shrinkToFit="1"/>
    </xf>
    <xf numFmtId="4" fontId="13" fillId="6" borderId="31" xfId="0" applyNumberFormat="1" applyFont="1" applyFill="1" applyBorder="1" applyAlignment="1">
      <alignment horizontal="right" vertical="center" shrinkToFit="1"/>
    </xf>
    <xf numFmtId="4" fontId="13" fillId="6" borderId="32" xfId="0" applyNumberFormat="1" applyFont="1" applyFill="1" applyBorder="1" applyAlignment="1">
      <alignment horizontal="right" vertical="center" shrinkToFit="1"/>
    </xf>
    <xf numFmtId="49" fontId="1" fillId="3" borderId="18" xfId="0" applyNumberFormat="1" applyFont="1" applyFill="1" applyBorder="1" applyAlignment="1">
      <alignment horizontal="center" vertical="center" shrinkToFit="1"/>
    </xf>
    <xf numFmtId="4" fontId="1" fillId="6" borderId="33" xfId="0" applyNumberFormat="1" applyFont="1" applyFill="1" applyBorder="1" applyAlignment="1">
      <alignment horizontal="right" vertical="center" shrinkToFit="1"/>
    </xf>
    <xf numFmtId="4" fontId="1" fillId="6" borderId="16" xfId="0" applyNumberFormat="1" applyFont="1" applyFill="1" applyBorder="1" applyAlignment="1">
      <alignment horizontal="right" vertical="center" shrinkToFit="1"/>
    </xf>
    <xf numFmtId="4" fontId="1" fillId="6" borderId="21" xfId="0" applyNumberFormat="1" applyFont="1" applyFill="1" applyBorder="1" applyAlignment="1">
      <alignment horizontal="right" vertical="center" shrinkToFit="1"/>
    </xf>
    <xf numFmtId="4" fontId="1" fillId="6" borderId="18" xfId="0" applyNumberFormat="1" applyFont="1" applyFill="1" applyBorder="1" applyAlignment="1">
      <alignment horizontal="right" vertical="center" shrinkToFit="1"/>
    </xf>
    <xf numFmtId="4" fontId="1" fillId="6" borderId="20" xfId="0" applyNumberFormat="1" applyFont="1" applyFill="1" applyBorder="1" applyAlignment="1">
      <alignment horizontal="right" vertical="center" shrinkToFit="1"/>
    </xf>
    <xf numFmtId="4" fontId="1" fillId="6" borderId="19" xfId="0" applyNumberFormat="1" applyFont="1" applyFill="1" applyBorder="1" applyAlignment="1">
      <alignment horizontal="right" vertical="center" shrinkToFit="1"/>
    </xf>
    <xf numFmtId="0" fontId="1" fillId="3" borderId="54" xfId="0" applyFont="1" applyFill="1" applyBorder="1" applyAlignment="1">
      <alignment horizontal="center" vertical="center" shrinkToFit="1"/>
    </xf>
    <xf numFmtId="4" fontId="1" fillId="3" borderId="55" xfId="0" applyNumberFormat="1" applyFont="1" applyFill="1" applyBorder="1" applyAlignment="1">
      <alignment horizontal="right" vertical="center" shrinkToFit="1"/>
    </xf>
    <xf numFmtId="4" fontId="1" fillId="3" borderId="56" xfId="0" applyNumberFormat="1" applyFont="1" applyFill="1" applyBorder="1" applyAlignment="1">
      <alignment horizontal="right" vertical="center" shrinkToFit="1"/>
    </xf>
    <xf numFmtId="4" fontId="1" fillId="3" borderId="57" xfId="0" applyNumberFormat="1" applyFont="1" applyFill="1" applyBorder="1" applyAlignment="1">
      <alignment horizontal="right" vertical="center" shrinkToFit="1"/>
    </xf>
    <xf numFmtId="4" fontId="1" fillId="3" borderId="54" xfId="0" applyNumberFormat="1" applyFont="1" applyFill="1" applyBorder="1" applyAlignment="1">
      <alignment horizontal="right" vertical="center" shrinkToFit="1"/>
    </xf>
    <xf numFmtId="4" fontId="1" fillId="3" borderId="36" xfId="0" applyNumberFormat="1" applyFont="1" applyFill="1" applyBorder="1" applyAlignment="1">
      <alignment horizontal="right" vertical="center" shrinkToFit="1"/>
    </xf>
    <xf numFmtId="4" fontId="1" fillId="3" borderId="58" xfId="0" applyNumberFormat="1" applyFont="1" applyFill="1" applyBorder="1" applyAlignment="1">
      <alignment horizontal="right" vertical="center" shrinkToFit="1"/>
    </xf>
    <xf numFmtId="4" fontId="1" fillId="3" borderId="59" xfId="0" applyNumberFormat="1" applyFont="1" applyFill="1" applyBorder="1" applyAlignment="1">
      <alignment horizontal="right" vertical="center" shrinkToFit="1"/>
    </xf>
    <xf numFmtId="4" fontId="1" fillId="3" borderId="60" xfId="0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vertical="center"/>
    </xf>
    <xf numFmtId="4" fontId="1" fillId="7" borderId="0" xfId="0" applyNumberFormat="1" applyFont="1" applyFill="1" applyBorder="1" applyAlignment="1">
      <alignment horizontal="center" vertical="center" wrapText="1"/>
    </xf>
    <xf numFmtId="4" fontId="13" fillId="7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vertical="center"/>
    </xf>
    <xf numFmtId="4" fontId="18" fillId="7" borderId="0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0" fontId="11" fillId="5" borderId="27" xfId="1" applyFont="1" applyFill="1" applyBorder="1" applyAlignment="1">
      <alignment horizontal="center" vertical="center" wrapText="1"/>
    </xf>
    <xf numFmtId="0" fontId="12" fillId="5" borderId="28" xfId="1" applyFont="1" applyFill="1" applyBorder="1" applyAlignment="1">
      <alignment horizontal="center" vertical="center" wrapText="1"/>
    </xf>
    <xf numFmtId="4" fontId="9" fillId="5" borderId="8" xfId="0" applyNumberFormat="1" applyFont="1" applyFill="1" applyBorder="1" applyAlignment="1">
      <alignment horizontal="center" vertical="center"/>
    </xf>
    <xf numFmtId="4" fontId="9" fillId="5" borderId="9" xfId="0" applyNumberFormat="1" applyFont="1" applyFill="1" applyBorder="1" applyAlignment="1">
      <alignment horizontal="center" vertical="center"/>
    </xf>
    <xf numFmtId="0" fontId="12" fillId="5" borderId="10" xfId="1" applyFont="1" applyFill="1" applyBorder="1" applyAlignment="1">
      <alignment horizontal="center" vertical="center" wrapText="1"/>
    </xf>
    <xf numFmtId="4" fontId="9" fillId="5" borderId="8" xfId="0" applyNumberFormat="1" applyFont="1" applyFill="1" applyBorder="1" applyAlignment="1">
      <alignment horizontal="center" vertical="center" wrapText="1" shrinkToFit="1"/>
    </xf>
    <xf numFmtId="4" fontId="9" fillId="5" borderId="9" xfId="0" applyNumberFormat="1" applyFont="1" applyFill="1" applyBorder="1" applyAlignment="1">
      <alignment horizontal="center" vertical="center" wrapText="1" shrinkToFit="1"/>
    </xf>
    <xf numFmtId="0" fontId="12" fillId="5" borderId="11" xfId="1" applyFont="1" applyFill="1" applyBorder="1" applyAlignment="1">
      <alignment horizontal="center" vertical="center" wrapText="1"/>
    </xf>
    <xf numFmtId="4" fontId="9" fillId="5" borderId="70" xfId="0" applyNumberFormat="1" applyFont="1" applyFill="1" applyBorder="1" applyAlignment="1">
      <alignment horizontal="center" vertical="center" wrapText="1"/>
    </xf>
    <xf numFmtId="4" fontId="9" fillId="5" borderId="66" xfId="0" applyNumberFormat="1" applyFont="1" applyFill="1" applyBorder="1" applyAlignment="1">
      <alignment horizontal="center" vertical="center" wrapText="1"/>
    </xf>
    <xf numFmtId="0" fontId="12" fillId="5" borderId="67" xfId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49" fontId="12" fillId="3" borderId="37" xfId="0" applyNumberFormat="1" applyFont="1" applyFill="1" applyBorder="1" applyAlignment="1">
      <alignment horizontal="center" vertical="center" wrapText="1"/>
    </xf>
    <xf numFmtId="4" fontId="12" fillId="6" borderId="5" xfId="0" applyNumberFormat="1" applyFont="1" applyFill="1" applyBorder="1" applyAlignment="1">
      <alignment horizontal="right" vertical="center" shrinkToFit="1"/>
    </xf>
    <xf numFmtId="4" fontId="12" fillId="6" borderId="6" xfId="0" applyNumberFormat="1" applyFont="1" applyFill="1" applyBorder="1" applyAlignment="1">
      <alignment horizontal="right" vertical="center" shrinkToFit="1"/>
    </xf>
    <xf numFmtId="4" fontId="12" fillId="6" borderId="72" xfId="0" applyNumberFormat="1" applyFont="1" applyFill="1" applyBorder="1" applyAlignment="1">
      <alignment horizontal="right" vertical="center" shrinkToFit="1"/>
    </xf>
    <xf numFmtId="4" fontId="12" fillId="6" borderId="37" xfId="0" applyNumberFormat="1" applyFont="1" applyFill="1" applyBorder="1" applyAlignment="1">
      <alignment horizontal="right" vertical="center" shrinkToFit="1"/>
    </xf>
    <xf numFmtId="4" fontId="12" fillId="6" borderId="69" xfId="0" applyNumberFormat="1" applyFont="1" applyFill="1" applyBorder="1" applyAlignment="1">
      <alignment vertical="center" shrinkToFit="1"/>
    </xf>
    <xf numFmtId="4" fontId="12" fillId="6" borderId="6" xfId="0" applyNumberFormat="1" applyFont="1" applyFill="1" applyBorder="1" applyAlignment="1">
      <alignment vertical="center" shrinkToFit="1"/>
    </xf>
    <xf numFmtId="4" fontId="12" fillId="6" borderId="7" xfId="0" applyNumberFormat="1" applyFont="1" applyFill="1" applyBorder="1" applyAlignment="1">
      <alignment vertical="center" shrinkToFit="1"/>
    </xf>
    <xf numFmtId="4" fontId="12" fillId="6" borderId="25" xfId="0" applyNumberFormat="1" applyFont="1" applyFill="1" applyBorder="1" applyAlignment="1">
      <alignment vertical="center" shrinkToFit="1"/>
    </xf>
    <xf numFmtId="4" fontId="12" fillId="6" borderId="37" xfId="0" applyNumberFormat="1" applyFont="1" applyFill="1" applyBorder="1" applyAlignment="1">
      <alignment vertical="center" shrinkToFit="1"/>
    </xf>
    <xf numFmtId="4" fontId="12" fillId="6" borderId="69" xfId="0" applyNumberFormat="1" applyFont="1" applyFill="1" applyBorder="1" applyAlignment="1">
      <alignment horizontal="right" vertical="center" shrinkToFit="1"/>
    </xf>
    <xf numFmtId="4" fontId="12" fillId="6" borderId="7" xfId="0" applyNumberFormat="1" applyFont="1" applyFill="1" applyBorder="1" applyAlignment="1">
      <alignment horizontal="right" vertical="center" shrinkToFi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13" fillId="3" borderId="43" xfId="0" applyNumberFormat="1" applyFont="1" applyFill="1" applyBorder="1" applyAlignment="1">
      <alignment horizontal="left" vertical="center" wrapText="1"/>
    </xf>
    <xf numFmtId="4" fontId="13" fillId="6" borderId="75" xfId="0" applyNumberFormat="1" applyFont="1" applyFill="1" applyBorder="1" applyAlignment="1">
      <alignment horizontal="right" vertical="center" shrinkToFit="1"/>
    </xf>
    <xf numFmtId="49" fontId="13" fillId="3" borderId="64" xfId="0" applyNumberFormat="1" applyFont="1" applyFill="1" applyBorder="1" applyAlignment="1">
      <alignment horizontal="left" vertical="center" wrapText="1"/>
    </xf>
    <xf numFmtId="4" fontId="13" fillId="6" borderId="74" xfId="0" applyNumberFormat="1" applyFont="1" applyFill="1" applyBorder="1" applyAlignment="1">
      <alignment horizontal="right" vertical="center" shrinkToFit="1"/>
    </xf>
    <xf numFmtId="4" fontId="13" fillId="6" borderId="76" xfId="0" applyNumberFormat="1" applyFont="1" applyFill="1" applyBorder="1" applyAlignment="1">
      <alignment horizontal="right" vertical="center" shrinkToFit="1"/>
    </xf>
    <xf numFmtId="4" fontId="1" fillId="6" borderId="68" xfId="0" applyNumberFormat="1" applyFont="1" applyFill="1" applyBorder="1" applyAlignment="1">
      <alignment horizontal="right" vertical="center" shrinkToFit="1"/>
    </xf>
    <xf numFmtId="4" fontId="1" fillId="6" borderId="77" xfId="0" applyNumberFormat="1" applyFont="1" applyFill="1" applyBorder="1" applyAlignment="1">
      <alignment horizontal="right" vertical="center" shrinkToFit="1"/>
    </xf>
    <xf numFmtId="0" fontId="19" fillId="2" borderId="0" xfId="0" applyFont="1" applyFill="1" applyBorder="1" applyAlignment="1">
      <alignment vertical="center"/>
    </xf>
    <xf numFmtId="49" fontId="13" fillId="3" borderId="61" xfId="0" applyNumberFormat="1" applyFont="1" applyFill="1" applyBorder="1" applyAlignment="1">
      <alignment horizontal="left" vertical="center" wrapText="1"/>
    </xf>
    <xf numFmtId="4" fontId="13" fillId="6" borderId="78" xfId="0" applyNumberFormat="1" applyFont="1" applyFill="1" applyBorder="1" applyAlignment="1">
      <alignment horizontal="right" vertical="center" shrinkToFit="1"/>
    </xf>
    <xf numFmtId="49" fontId="1" fillId="3" borderId="1" xfId="0" applyNumberFormat="1" applyFont="1" applyFill="1" applyBorder="1" applyAlignment="1">
      <alignment horizontal="center" vertical="center" shrinkToFit="1"/>
    </xf>
    <xf numFmtId="4" fontId="1" fillId="6" borderId="24" xfId="0" applyNumberFormat="1" applyFont="1" applyFill="1" applyBorder="1" applyAlignment="1">
      <alignment horizontal="right" vertical="center" shrinkToFit="1"/>
    </xf>
    <xf numFmtId="4" fontId="1" fillId="6" borderId="9" xfId="0" applyNumberFormat="1" applyFont="1" applyFill="1" applyBorder="1" applyAlignment="1">
      <alignment horizontal="right" vertical="center" shrinkToFit="1"/>
    </xf>
    <xf numFmtId="4" fontId="1" fillId="6" borderId="10" xfId="0" applyNumberFormat="1" applyFont="1" applyFill="1" applyBorder="1" applyAlignment="1">
      <alignment horizontal="right" vertical="center" shrinkToFit="1"/>
    </xf>
    <xf numFmtId="4" fontId="1" fillId="6" borderId="29" xfId="0" applyNumberFormat="1" applyFont="1" applyFill="1" applyBorder="1" applyAlignment="1">
      <alignment horizontal="right" vertical="center" shrinkToFit="1"/>
    </xf>
    <xf numFmtId="4" fontId="1" fillId="6" borderId="1" xfId="0" applyNumberFormat="1" applyFont="1" applyFill="1" applyBorder="1" applyAlignment="1">
      <alignment horizontal="right" vertical="center" shrinkToFit="1"/>
    </xf>
    <xf numFmtId="49" fontId="13" fillId="3" borderId="69" xfId="0" applyNumberFormat="1" applyFont="1" applyFill="1" applyBorder="1" applyAlignment="1">
      <alignment horizontal="center" vertical="center" wrapText="1"/>
    </xf>
    <xf numFmtId="4" fontId="13" fillId="6" borderId="72" xfId="0" applyNumberFormat="1" applyFont="1" applyFill="1" applyBorder="1" applyAlignment="1">
      <alignment horizontal="right" vertical="center" shrinkToFit="1"/>
    </xf>
    <xf numFmtId="49" fontId="13" fillId="3" borderId="49" xfId="0" applyNumberFormat="1" applyFont="1" applyFill="1" applyBorder="1" applyAlignment="1">
      <alignment horizontal="center" vertical="center" wrapText="1"/>
    </xf>
    <xf numFmtId="49" fontId="13" fillId="3" borderId="53" xfId="0" applyNumberFormat="1" applyFont="1" applyFill="1" applyBorder="1" applyAlignment="1">
      <alignment horizontal="center" vertical="center" wrapText="1"/>
    </xf>
    <xf numFmtId="4" fontId="13" fillId="6" borderId="54" xfId="0" applyNumberFormat="1" applyFont="1" applyFill="1" applyBorder="1" applyAlignment="1">
      <alignment horizontal="right" vertical="center" shrinkToFit="1"/>
    </xf>
    <xf numFmtId="49" fontId="13" fillId="3" borderId="61" xfId="0" applyNumberFormat="1" applyFont="1" applyFill="1" applyBorder="1" applyAlignment="1">
      <alignment horizontal="center" vertical="center" wrapText="1"/>
    </xf>
    <xf numFmtId="4" fontId="1" fillId="6" borderId="39" xfId="0" applyNumberFormat="1" applyFont="1" applyFill="1" applyBorder="1" applyAlignment="1">
      <alignment horizontal="right" vertical="center" shrinkToFit="1"/>
    </xf>
    <xf numFmtId="49" fontId="13" fillId="3" borderId="43" xfId="0" applyNumberFormat="1" applyFont="1" applyFill="1" applyBorder="1" applyAlignment="1">
      <alignment horizontal="center" vertical="center" wrapText="1"/>
    </xf>
    <xf numFmtId="49" fontId="13" fillId="3" borderId="64" xfId="0" applyNumberFormat="1" applyFont="1" applyFill="1" applyBorder="1" applyAlignment="1">
      <alignment horizontal="center" vertical="center" wrapText="1"/>
    </xf>
    <xf numFmtId="4" fontId="13" fillId="6" borderId="18" xfId="0" applyNumberFormat="1" applyFont="1" applyFill="1" applyBorder="1" applyAlignment="1">
      <alignment horizontal="right" vertical="center" shrinkToFit="1"/>
    </xf>
    <xf numFmtId="4" fontId="1" fillId="3" borderId="77" xfId="0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 shrinkToFit="1"/>
    </xf>
    <xf numFmtId="4" fontId="1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3" borderId="22" xfId="1" applyFont="1" applyFill="1" applyBorder="1" applyAlignment="1">
      <alignment horizontal="center" vertical="center" wrapText="1"/>
    </xf>
    <xf numFmtId="0" fontId="10" fillId="5" borderId="53" xfId="1" applyFont="1" applyFill="1" applyBorder="1" applyAlignment="1">
      <alignment horizontal="center" vertical="center" wrapText="1"/>
    </xf>
    <xf numFmtId="0" fontId="10" fillId="5" borderId="13" xfId="1" applyFont="1" applyFill="1" applyBorder="1" applyAlignment="1">
      <alignment horizontal="center" vertical="center" wrapText="1"/>
    </xf>
    <xf numFmtId="0" fontId="11" fillId="5" borderId="13" xfId="1" applyFont="1" applyFill="1" applyBorder="1" applyAlignment="1">
      <alignment horizontal="center" vertical="center" wrapText="1"/>
    </xf>
    <xf numFmtId="0" fontId="8" fillId="3" borderId="34" xfId="1" applyFont="1" applyFill="1" applyBorder="1" applyAlignment="1">
      <alignment horizontal="center" vertical="center" wrapText="1"/>
    </xf>
    <xf numFmtId="4" fontId="9" fillId="5" borderId="12" xfId="0" applyNumberFormat="1" applyFont="1" applyFill="1" applyBorder="1" applyAlignment="1">
      <alignment horizontal="center" vertical="center"/>
    </xf>
    <xf numFmtId="4" fontId="9" fillId="5" borderId="13" xfId="0" applyNumberFormat="1" applyFont="1" applyFill="1" applyBorder="1" applyAlignment="1">
      <alignment horizontal="center" vertical="center"/>
    </xf>
    <xf numFmtId="4" fontId="9" fillId="5" borderId="12" xfId="0" applyNumberFormat="1" applyFont="1" applyFill="1" applyBorder="1" applyAlignment="1">
      <alignment horizontal="center" vertical="center" wrapText="1" shrinkToFit="1"/>
    </xf>
    <xf numFmtId="4" fontId="9" fillId="5" borderId="13" xfId="0" applyNumberFormat="1" applyFont="1" applyFill="1" applyBorder="1" applyAlignment="1">
      <alignment horizontal="center" vertical="center" wrapText="1" shrinkToFit="1"/>
    </xf>
    <xf numFmtId="4" fontId="9" fillId="5" borderId="53" xfId="0" applyNumberFormat="1" applyFont="1" applyFill="1" applyBorder="1" applyAlignment="1">
      <alignment horizontal="center" vertical="center" wrapText="1"/>
    </xf>
    <xf numFmtId="49" fontId="13" fillId="3" borderId="75" xfId="0" applyNumberFormat="1" applyFont="1" applyFill="1" applyBorder="1" applyAlignment="1">
      <alignment horizontal="center" vertical="center" wrapText="1"/>
    </xf>
    <xf numFmtId="4" fontId="21" fillId="6" borderId="39" xfId="0" applyNumberFormat="1" applyFont="1" applyFill="1" applyBorder="1" applyAlignment="1">
      <alignment horizontal="right" vertical="center" shrinkToFit="1"/>
    </xf>
    <xf numFmtId="4" fontId="21" fillId="6" borderId="40" xfId="0" applyNumberFormat="1" applyFont="1" applyFill="1" applyBorder="1" applyAlignment="1">
      <alignment horizontal="right" vertical="center" shrinkToFit="1"/>
    </xf>
    <xf numFmtId="4" fontId="21" fillId="6" borderId="42" xfId="0" applyNumberFormat="1" applyFont="1" applyFill="1" applyBorder="1" applyAlignment="1">
      <alignment horizontal="right" vertical="center" shrinkToFit="1"/>
    </xf>
    <xf numFmtId="4" fontId="21" fillId="6" borderId="41" xfId="0" applyNumberFormat="1" applyFont="1" applyFill="1" applyBorder="1" applyAlignment="1">
      <alignment horizontal="right" vertical="center" shrinkToFit="1"/>
    </xf>
    <xf numFmtId="4" fontId="21" fillId="6" borderId="38" xfId="0" applyNumberFormat="1" applyFont="1" applyFill="1" applyBorder="1" applyAlignment="1">
      <alignment horizontal="right" vertical="center" shrinkToFit="1"/>
    </xf>
    <xf numFmtId="4" fontId="21" fillId="6" borderId="61" xfId="0" applyNumberFormat="1" applyFont="1" applyFill="1" applyBorder="1" applyAlignment="1">
      <alignment horizontal="right" vertical="center" shrinkToFit="1"/>
    </xf>
    <xf numFmtId="49" fontId="13" fillId="3" borderId="73" xfId="0" applyNumberFormat="1" applyFont="1" applyFill="1" applyBorder="1" applyAlignment="1">
      <alignment horizontal="center" vertical="center" wrapText="1"/>
    </xf>
    <xf numFmtId="0" fontId="1" fillId="3" borderId="68" xfId="0" applyFont="1" applyFill="1" applyBorder="1" applyAlignment="1">
      <alignment horizontal="center" vertical="center" wrapText="1"/>
    </xf>
    <xf numFmtId="4" fontId="8" fillId="3" borderId="69" xfId="0" applyNumberFormat="1" applyFont="1" applyFill="1" applyBorder="1" applyAlignment="1">
      <alignment horizontal="center" vertical="center"/>
    </xf>
    <xf numFmtId="4" fontId="8" fillId="3" borderId="6" xfId="0" applyNumberFormat="1" applyFont="1" applyFill="1" applyBorder="1" applyAlignment="1">
      <alignment horizontal="center" vertical="center"/>
    </xf>
    <xf numFmtId="4" fontId="8" fillId="3" borderId="25" xfId="0" applyNumberFormat="1" applyFont="1" applyFill="1" applyBorder="1" applyAlignment="1">
      <alignment horizontal="center" vertical="center"/>
    </xf>
    <xf numFmtId="4" fontId="8" fillId="3" borderId="37" xfId="0" applyNumberFormat="1" applyFont="1" applyFill="1" applyBorder="1" applyAlignment="1">
      <alignment horizontal="center" vertical="center" wrapText="1"/>
    </xf>
    <xf numFmtId="4" fontId="8" fillId="3" borderId="51" xfId="0" applyNumberFormat="1" applyFont="1" applyFill="1" applyBorder="1" applyAlignment="1">
      <alignment horizontal="center" vertical="center" wrapText="1"/>
    </xf>
    <xf numFmtId="4" fontId="8" fillId="3" borderId="22" xfId="0" applyNumberFormat="1" applyFont="1" applyFill="1" applyBorder="1" applyAlignment="1">
      <alignment horizontal="center" vertical="center" wrapText="1"/>
    </xf>
    <xf numFmtId="4" fontId="8" fillId="3" borderId="34" xfId="0" applyNumberFormat="1" applyFont="1" applyFill="1" applyBorder="1" applyAlignment="1">
      <alignment horizontal="center" vertical="center" wrapText="1"/>
    </xf>
    <xf numFmtId="4" fontId="6" fillId="4" borderId="37" xfId="0" applyNumberFormat="1" applyFont="1" applyFill="1" applyBorder="1" applyAlignment="1">
      <alignment horizontal="center" vertical="center" wrapText="1"/>
    </xf>
    <xf numFmtId="4" fontId="6" fillId="4" borderId="51" xfId="0" applyNumberFormat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8" fillId="3" borderId="25" xfId="1" applyFont="1" applyFill="1" applyBorder="1" applyAlignment="1">
      <alignment horizontal="center" vertical="center" wrapText="1"/>
    </xf>
    <xf numFmtId="4" fontId="6" fillId="4" borderId="22" xfId="0" applyNumberFormat="1" applyFont="1" applyFill="1" applyBorder="1" applyAlignment="1">
      <alignment horizontal="center" vertical="center" wrapText="1"/>
    </xf>
    <xf numFmtId="4" fontId="6" fillId="4" borderId="34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4" fontId="8" fillId="3" borderId="12" xfId="0" applyNumberFormat="1" applyFont="1" applyFill="1" applyBorder="1" applyAlignment="1">
      <alignment horizontal="center" vertical="center" wrapText="1"/>
    </xf>
    <xf numFmtId="4" fontId="8" fillId="3" borderId="25" xfId="0" applyNumberFormat="1" applyFont="1" applyFill="1" applyBorder="1" applyAlignment="1">
      <alignment horizontal="center" vertical="center" wrapText="1"/>
    </xf>
    <xf numFmtId="4" fontId="8" fillId="3" borderId="35" xfId="0" applyNumberFormat="1" applyFont="1" applyFill="1" applyBorder="1" applyAlignment="1">
      <alignment horizontal="center" vertical="center" wrapText="1"/>
    </xf>
    <xf numFmtId="0" fontId="8" fillId="3" borderId="69" xfId="1" applyFont="1" applyFill="1" applyBorder="1" applyAlignment="1">
      <alignment horizontal="center" vertical="center" wrapText="1"/>
    </xf>
    <xf numFmtId="0" fontId="8" fillId="3" borderId="22" xfId="1" applyFont="1" applyFill="1" applyBorder="1" applyAlignment="1">
      <alignment horizontal="center" vertical="center" wrapText="1"/>
    </xf>
    <xf numFmtId="0" fontId="8" fillId="3" borderId="34" xfId="1" applyFont="1" applyFill="1" applyBorder="1" applyAlignment="1">
      <alignment horizontal="center" vertical="center" wrapText="1"/>
    </xf>
    <xf numFmtId="0" fontId="9" fillId="3" borderId="22" xfId="1" applyFont="1" applyFill="1" applyBorder="1" applyAlignment="1">
      <alignment horizontal="center" vertical="center" wrapText="1"/>
    </xf>
    <xf numFmtId="0" fontId="9" fillId="3" borderId="34" xfId="1" applyFont="1" applyFill="1" applyBorder="1" applyAlignment="1">
      <alignment horizontal="center" vertical="center" wrapText="1"/>
    </xf>
    <xf numFmtId="4" fontId="8" fillId="3" borderId="72" xfId="0" applyNumberFormat="1" applyFont="1" applyFill="1" applyBorder="1" applyAlignment="1">
      <alignment horizontal="center" vertical="center" wrapText="1"/>
    </xf>
    <xf numFmtId="4" fontId="8" fillId="3" borderId="74" xfId="0" applyNumberFormat="1" applyFont="1" applyFill="1" applyBorder="1" applyAlignment="1">
      <alignment horizontal="center" vertical="center" wrapText="1"/>
    </xf>
    <xf numFmtId="4" fontId="8" fillId="3" borderId="29" xfId="0" applyNumberFormat="1" applyFont="1" applyFill="1" applyBorder="1" applyAlignment="1">
      <alignment horizontal="center" vertical="center" wrapText="1"/>
    </xf>
    <xf numFmtId="4" fontId="8" fillId="3" borderId="73" xfId="0" applyNumberFormat="1" applyFont="1" applyFill="1" applyBorder="1" applyAlignment="1">
      <alignment horizontal="center" vertical="center" wrapText="1"/>
    </xf>
    <xf numFmtId="4" fontId="6" fillId="4" borderId="64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73" xfId="0" applyFont="1" applyFill="1" applyBorder="1" applyAlignment="1">
      <alignment horizontal="center" vertical="center" wrapText="1"/>
    </xf>
    <xf numFmtId="0" fontId="1" fillId="3" borderId="77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" fontId="1" fillId="4" borderId="15" xfId="0" applyNumberFormat="1" applyFont="1" applyFill="1" applyBorder="1" applyAlignment="1">
      <alignment horizontal="center" vertical="center"/>
    </xf>
    <xf numFmtId="4" fontId="1" fillId="4" borderId="16" xfId="0" applyNumberFormat="1" applyFont="1" applyFill="1" applyBorder="1" applyAlignment="1">
      <alignment horizontal="center" vertical="center"/>
    </xf>
    <xf numFmtId="4" fontId="1" fillId="4" borderId="21" xfId="0" applyNumberFormat="1" applyFont="1" applyFill="1" applyBorder="1" applyAlignment="1">
      <alignment horizontal="center" vertical="center"/>
    </xf>
    <xf numFmtId="4" fontId="1" fillId="4" borderId="15" xfId="0" applyNumberFormat="1" applyFont="1" applyFill="1" applyBorder="1" applyAlignment="1">
      <alignment horizontal="center" vertical="center" wrapText="1"/>
    </xf>
    <xf numFmtId="4" fontId="1" fillId="4" borderId="16" xfId="0" applyNumberFormat="1" applyFont="1" applyFill="1" applyBorder="1" applyAlignment="1">
      <alignment horizontal="center" vertical="center" wrapText="1"/>
    </xf>
    <xf numFmtId="4" fontId="1" fillId="4" borderId="21" xfId="0" applyNumberFormat="1" applyFont="1" applyFill="1" applyBorder="1" applyAlignment="1">
      <alignment horizontal="center" vertical="center" wrapText="1"/>
    </xf>
    <xf numFmtId="4" fontId="1" fillId="4" borderId="17" xfId="0" applyNumberFormat="1" applyFont="1" applyFill="1" applyBorder="1" applyAlignment="1">
      <alignment horizontal="center" vertical="center"/>
    </xf>
    <xf numFmtId="4" fontId="8" fillId="3" borderId="69" xfId="0" applyNumberFormat="1" applyFont="1" applyFill="1" applyBorder="1" applyAlignment="1">
      <alignment horizontal="center" vertical="center" wrapText="1"/>
    </xf>
    <xf numFmtId="4" fontId="8" fillId="3" borderId="70" xfId="0" applyNumberFormat="1" applyFont="1" applyFill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center" vertical="center" wrapText="1"/>
    </xf>
    <xf numFmtId="4" fontId="8" fillId="3" borderId="67" xfId="0" applyNumberFormat="1" applyFont="1" applyFill="1" applyBorder="1" applyAlignment="1">
      <alignment horizontal="center" vertical="center" wrapText="1"/>
    </xf>
    <xf numFmtId="4" fontId="6" fillId="4" borderId="72" xfId="0" applyNumberFormat="1" applyFont="1" applyFill="1" applyBorder="1" applyAlignment="1">
      <alignment horizontal="center" vertical="center" wrapText="1"/>
    </xf>
    <xf numFmtId="4" fontId="6" fillId="4" borderId="74" xfId="0" applyNumberFormat="1" applyFont="1" applyFill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center" vertical="center"/>
    </xf>
    <xf numFmtId="4" fontId="1" fillId="4" borderId="68" xfId="0" applyNumberFormat="1" applyFont="1" applyFill="1" applyBorder="1" applyAlignment="1">
      <alignment horizontal="center" vertical="center"/>
    </xf>
    <xf numFmtId="4" fontId="1" fillId="4" borderId="19" xfId="0" applyNumberFormat="1" applyFont="1" applyFill="1" applyBorder="1" applyAlignment="1">
      <alignment horizontal="center" vertical="center"/>
    </xf>
    <xf numFmtId="4" fontId="1" fillId="4" borderId="20" xfId="0" applyNumberFormat="1" applyFont="1" applyFill="1" applyBorder="1" applyAlignment="1">
      <alignment horizontal="center" vertical="center"/>
    </xf>
    <xf numFmtId="0" fontId="8" fillId="3" borderId="15" xfId="1" applyFont="1" applyFill="1" applyBorder="1" applyAlignment="1">
      <alignment horizontal="center" vertical="center" wrapText="1"/>
    </xf>
    <xf numFmtId="0" fontId="8" fillId="3" borderId="16" xfId="1" applyFont="1" applyFill="1" applyBorder="1" applyAlignment="1">
      <alignment horizontal="center" vertical="center" wrapText="1"/>
    </xf>
    <xf numFmtId="0" fontId="8" fillId="3" borderId="21" xfId="1" applyFont="1" applyFill="1" applyBorder="1" applyAlignment="1">
      <alignment horizontal="center" vertical="center" wrapText="1"/>
    </xf>
    <xf numFmtId="0" fontId="8" fillId="3" borderId="29" xfId="1" applyFont="1" applyFill="1" applyBorder="1" applyAlignment="1">
      <alignment horizontal="center" vertical="center" wrapText="1"/>
    </xf>
    <xf numFmtId="0" fontId="8" fillId="3" borderId="73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9" fillId="3" borderId="72" xfId="1" applyFont="1" applyFill="1" applyBorder="1" applyAlignment="1">
      <alignment horizontal="center" vertical="center" wrapText="1"/>
    </xf>
    <xf numFmtId="0" fontId="9" fillId="3" borderId="74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center" vertical="center" wrapText="1"/>
    </xf>
    <xf numFmtId="0" fontId="8" fillId="3" borderId="17" xfId="1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 vertical="center" wrapText="1"/>
    </xf>
    <xf numFmtId="4" fontId="8" fillId="3" borderId="36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4" fillId="3" borderId="6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4" fontId="1" fillId="8" borderId="69" xfId="0" applyNumberFormat="1" applyFont="1" applyFill="1" applyBorder="1" applyAlignment="1">
      <alignment horizontal="center" vertical="center"/>
    </xf>
    <xf numFmtId="4" fontId="1" fillId="8" borderId="6" xfId="0" applyNumberFormat="1" applyFont="1" applyFill="1" applyBorder="1" applyAlignment="1">
      <alignment horizontal="center" vertical="center"/>
    </xf>
    <xf numFmtId="4" fontId="1" fillId="8" borderId="25" xfId="0" applyNumberFormat="1" applyFont="1" applyFill="1" applyBorder="1" applyAlignment="1">
      <alignment horizontal="center" vertical="center"/>
    </xf>
    <xf numFmtId="4" fontId="1" fillId="8" borderId="70" xfId="0" applyNumberFormat="1" applyFont="1" applyFill="1" applyBorder="1" applyAlignment="1">
      <alignment horizontal="center" vertical="center"/>
    </xf>
    <xf numFmtId="4" fontId="1" fillId="8" borderId="66" xfId="0" applyNumberFormat="1" applyFont="1" applyFill="1" applyBorder="1" applyAlignment="1">
      <alignment horizontal="center" vertical="center"/>
    </xf>
    <xf numFmtId="4" fontId="1" fillId="8" borderId="71" xfId="0" applyNumberFormat="1" applyFont="1" applyFill="1" applyBorder="1" applyAlignment="1">
      <alignment horizontal="center" vertical="center"/>
    </xf>
    <xf numFmtId="4" fontId="1" fillId="4" borderId="24" xfId="0" applyNumberFormat="1" applyFont="1" applyFill="1" applyBorder="1" applyAlignment="1">
      <alignment horizontal="center" vertical="center"/>
    </xf>
    <xf numFmtId="4" fontId="1" fillId="4" borderId="9" xfId="0" applyNumberFormat="1" applyFont="1" applyFill="1" applyBorder="1" applyAlignment="1">
      <alignment horizontal="center" vertical="center"/>
    </xf>
    <xf numFmtId="4" fontId="1" fillId="4" borderId="10" xfId="0" applyNumberFormat="1" applyFont="1" applyFill="1" applyBorder="1" applyAlignment="1">
      <alignment horizontal="center" vertical="center"/>
    </xf>
    <xf numFmtId="4" fontId="1" fillId="4" borderId="11" xfId="0" applyNumberFormat="1" applyFont="1" applyFill="1" applyBorder="1" applyAlignment="1">
      <alignment horizontal="center" vertical="center"/>
    </xf>
    <xf numFmtId="4" fontId="1" fillId="4" borderId="8" xfId="0" applyNumberFormat="1" applyFont="1" applyFill="1" applyBorder="1" applyAlignment="1">
      <alignment horizontal="center" vertical="center"/>
    </xf>
    <xf numFmtId="4" fontId="1" fillId="4" borderId="33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 wrapText="1"/>
    </xf>
    <xf numFmtId="0" fontId="8" fillId="3" borderId="30" xfId="1" applyFont="1" applyFill="1" applyBorder="1" applyAlignment="1">
      <alignment horizontal="center" vertical="center" wrapText="1"/>
    </xf>
    <xf numFmtId="0" fontId="9" fillId="3" borderId="31" xfId="1" applyFont="1" applyFill="1" applyBorder="1" applyAlignment="1">
      <alignment horizontal="center" vertical="center" wrapText="1"/>
    </xf>
    <xf numFmtId="4" fontId="6" fillId="4" borderId="23" xfId="0" applyNumberFormat="1" applyFont="1" applyFill="1" applyBorder="1" applyAlignment="1">
      <alignment horizontal="center" vertical="center" wrapText="1"/>
    </xf>
    <xf numFmtId="4" fontId="6" fillId="4" borderId="32" xfId="0" applyNumberFormat="1" applyFont="1" applyFill="1" applyBorder="1" applyAlignment="1">
      <alignment horizontal="center" vertical="center" wrapText="1"/>
    </xf>
    <xf numFmtId="0" fontId="8" fillId="3" borderId="11" xfId="1" applyFont="1" applyFill="1" applyBorder="1" applyAlignment="1">
      <alignment horizontal="center" vertical="center" wrapText="1"/>
    </xf>
    <xf numFmtId="0" fontId="8" fillId="3" borderId="24" xfId="1" applyFont="1" applyFill="1" applyBorder="1" applyAlignment="1">
      <alignment horizontal="center" vertical="center" wrapText="1"/>
    </xf>
    <xf numFmtId="4" fontId="1" fillId="4" borderId="5" xfId="0" applyNumberFormat="1" applyFont="1" applyFill="1" applyBorder="1" applyAlignment="1">
      <alignment horizontal="center" vertical="center"/>
    </xf>
    <xf numFmtId="4" fontId="1" fillId="4" borderId="6" xfId="0" applyNumberFormat="1" applyFont="1" applyFill="1" applyBorder="1" applyAlignment="1">
      <alignment horizontal="center" vertical="center"/>
    </xf>
    <xf numFmtId="4" fontId="1" fillId="4" borderId="7" xfId="0" applyNumberFormat="1" applyFont="1" applyFill="1" applyBorder="1" applyAlignment="1">
      <alignment horizontal="center" vertical="center"/>
    </xf>
    <xf numFmtId="4" fontId="1" fillId="4" borderId="12" xfId="0" applyNumberFormat="1" applyFont="1" applyFill="1" applyBorder="1" applyAlignment="1">
      <alignment horizontal="center" vertical="center"/>
    </xf>
    <xf numFmtId="4" fontId="1" fillId="4" borderId="13" xfId="0" applyNumberFormat="1" applyFont="1" applyFill="1" applyBorder="1" applyAlignment="1">
      <alignment horizontal="center" vertical="center"/>
    </xf>
    <xf numFmtId="4" fontId="1" fillId="4" borderId="14" xfId="0" applyNumberFormat="1" applyFont="1" applyFill="1" applyBorder="1" applyAlignment="1">
      <alignment horizontal="center" vertical="center"/>
    </xf>
    <xf numFmtId="4" fontId="1" fillId="4" borderId="17" xfId="0" applyNumberFormat="1" applyFont="1" applyFill="1" applyBorder="1" applyAlignment="1">
      <alignment horizontal="center" vertical="center" wrapText="1"/>
    </xf>
  </cellXfs>
  <cellStyles count="5">
    <cellStyle name="Euro" xfId="2"/>
    <cellStyle name="Normal" xfId="0" builtinId="0"/>
    <cellStyle name="Normal 2 2" xfId="3"/>
    <cellStyle name="Normal 5" xfId="4"/>
    <cellStyle name="Normal_Print acte 21.10.201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N68"/>
  <sheetViews>
    <sheetView tabSelected="1" topLeftCell="A16" zoomScale="90" zoomScaleNormal="90" workbookViewId="0">
      <pane xSplit="2" topLeftCell="I1" activePane="topRight" state="frozen"/>
      <selection pane="topRight" activeCell="W18" sqref="W18"/>
    </sheetView>
  </sheetViews>
  <sheetFormatPr defaultColWidth="1.28515625" defaultRowHeight="12" customHeight="1"/>
  <cols>
    <col min="1" max="1" width="1.28515625" style="34" customWidth="1"/>
    <col min="2" max="2" width="12.7109375" style="34" customWidth="1"/>
    <col min="3" max="7" width="11.42578125" style="34" customWidth="1"/>
    <col min="8" max="8" width="8.28515625" style="34" hidden="1" customWidth="1"/>
    <col min="9" max="10" width="11.42578125" style="34" customWidth="1"/>
    <col min="11" max="11" width="13.140625" style="34" customWidth="1"/>
    <col min="12" max="23" width="11.42578125" style="34" customWidth="1"/>
    <col min="24" max="24" width="9.140625" style="34" customWidth="1"/>
    <col min="25" max="25" width="8.85546875" style="34" customWidth="1"/>
    <col min="26" max="26" width="11.42578125" style="34" customWidth="1"/>
    <col min="27" max="30" width="9.28515625" style="34" customWidth="1"/>
    <col min="31" max="31" width="11.42578125" style="34" customWidth="1"/>
    <col min="32" max="40" width="1.28515625" style="33"/>
    <col min="41" max="16384" width="1.28515625" style="34"/>
  </cols>
  <sheetData>
    <row r="1" spans="1:40" s="3" customForma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</row>
    <row r="2" spans="1:40" s="6" customFormat="1" ht="18.75" thickBot="1">
      <c r="A2" s="4"/>
      <c r="B2" s="220" t="s">
        <v>0</v>
      </c>
      <c r="C2" s="224" t="s">
        <v>1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5"/>
      <c r="AF2" s="5"/>
      <c r="AG2" s="5"/>
      <c r="AH2" s="5"/>
      <c r="AI2" s="5"/>
      <c r="AJ2" s="5"/>
      <c r="AK2" s="5"/>
      <c r="AL2" s="5"/>
      <c r="AM2" s="5"/>
      <c r="AN2" s="5"/>
    </row>
    <row r="3" spans="1:40" s="6" customFormat="1" ht="18.75" thickBot="1">
      <c r="A3" s="4"/>
      <c r="B3" s="258"/>
      <c r="C3" s="282" t="s">
        <v>2</v>
      </c>
      <c r="D3" s="283"/>
      <c r="E3" s="283"/>
      <c r="F3" s="283"/>
      <c r="G3" s="283"/>
      <c r="H3" s="283"/>
      <c r="I3" s="283"/>
      <c r="J3" s="283"/>
      <c r="K3" s="284"/>
      <c r="L3" s="272" t="s">
        <v>3</v>
      </c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70"/>
      <c r="AD3" s="270"/>
      <c r="AE3" s="271"/>
      <c r="AF3" s="5"/>
      <c r="AG3" s="5"/>
      <c r="AH3" s="5"/>
      <c r="AI3" s="5"/>
      <c r="AJ3" s="5"/>
      <c r="AK3" s="5"/>
      <c r="AL3" s="5"/>
      <c r="AM3" s="5"/>
      <c r="AN3" s="5"/>
    </row>
    <row r="4" spans="1:40" s="3" customFormat="1" ht="45" customHeight="1" thickBot="1">
      <c r="A4" s="1"/>
      <c r="B4" s="258"/>
      <c r="C4" s="285"/>
      <c r="D4" s="286"/>
      <c r="E4" s="286"/>
      <c r="F4" s="286"/>
      <c r="G4" s="286"/>
      <c r="H4" s="286"/>
      <c r="I4" s="286"/>
      <c r="J4" s="286"/>
      <c r="K4" s="287"/>
      <c r="L4" s="226" t="s">
        <v>4</v>
      </c>
      <c r="M4" s="227"/>
      <c r="N4" s="227"/>
      <c r="O4" s="227"/>
      <c r="P4" s="269"/>
      <c r="Q4" s="269"/>
      <c r="R4" s="269"/>
      <c r="S4" s="232"/>
      <c r="T4" s="229" t="s">
        <v>5</v>
      </c>
      <c r="U4" s="230"/>
      <c r="V4" s="288"/>
      <c r="W4" s="7" t="s">
        <v>6</v>
      </c>
      <c r="X4" s="241" t="s">
        <v>7</v>
      </c>
      <c r="Y4" s="241"/>
      <c r="Z4" s="241"/>
      <c r="AA4" s="241"/>
      <c r="AB4" s="241"/>
      <c r="AC4" s="241"/>
      <c r="AD4" s="241"/>
      <c r="AE4" s="242"/>
      <c r="AF4" s="2"/>
      <c r="AG4" s="2"/>
      <c r="AH4" s="2"/>
      <c r="AI4" s="2"/>
      <c r="AJ4" s="2"/>
      <c r="AK4" s="2"/>
      <c r="AL4" s="2"/>
      <c r="AM4" s="2"/>
      <c r="AN4" s="2"/>
    </row>
    <row r="5" spans="1:40" s="3" customFormat="1" ht="27.75" customHeight="1" thickBot="1">
      <c r="A5" s="1"/>
      <c r="B5" s="258"/>
      <c r="C5" s="243" t="s">
        <v>8</v>
      </c>
      <c r="D5" s="244"/>
      <c r="E5" s="244"/>
      <c r="F5" s="245"/>
      <c r="G5" s="248" t="s">
        <v>9</v>
      </c>
      <c r="H5" s="248" t="s">
        <v>10</v>
      </c>
      <c r="I5" s="275" t="s">
        <v>11</v>
      </c>
      <c r="J5" s="213" t="s">
        <v>12</v>
      </c>
      <c r="K5" s="278" t="s">
        <v>13</v>
      </c>
      <c r="L5" s="252" t="s">
        <v>14</v>
      </c>
      <c r="M5" s="253"/>
      <c r="N5" s="253"/>
      <c r="O5" s="280"/>
      <c r="P5" s="281" t="s">
        <v>15</v>
      </c>
      <c r="Q5" s="253"/>
      <c r="R5" s="280"/>
      <c r="S5" s="204" t="s">
        <v>16</v>
      </c>
      <c r="T5" s="206" t="s">
        <v>17</v>
      </c>
      <c r="U5" s="208" t="s">
        <v>18</v>
      </c>
      <c r="V5" s="204" t="s">
        <v>19</v>
      </c>
      <c r="W5" s="204" t="s">
        <v>20</v>
      </c>
      <c r="X5" s="274" t="s">
        <v>21</v>
      </c>
      <c r="Y5" s="193"/>
      <c r="Z5" s="194"/>
      <c r="AA5" s="197" t="s">
        <v>22</v>
      </c>
      <c r="AB5" s="197" t="s">
        <v>23</v>
      </c>
      <c r="AC5" s="256" t="s">
        <v>24</v>
      </c>
      <c r="AD5" s="256" t="s">
        <v>25</v>
      </c>
      <c r="AE5" s="204" t="s">
        <v>26</v>
      </c>
      <c r="AF5" s="2"/>
      <c r="AG5" s="2"/>
      <c r="AH5" s="2"/>
      <c r="AI5" s="2"/>
      <c r="AJ5" s="2"/>
      <c r="AK5" s="2"/>
      <c r="AL5" s="2"/>
      <c r="AM5" s="2"/>
      <c r="AN5" s="2"/>
    </row>
    <row r="6" spans="1:40" s="3" customFormat="1" ht="42" thickBot="1">
      <c r="A6" s="1"/>
      <c r="B6" s="258"/>
      <c r="C6" s="8" t="s">
        <v>27</v>
      </c>
      <c r="D6" s="9" t="s">
        <v>28</v>
      </c>
      <c r="E6" s="10" t="s">
        <v>29</v>
      </c>
      <c r="F6" s="11" t="s">
        <v>30</v>
      </c>
      <c r="G6" s="249"/>
      <c r="H6" s="249"/>
      <c r="I6" s="276"/>
      <c r="J6" s="277"/>
      <c r="K6" s="279"/>
      <c r="L6" s="12" t="s">
        <v>31</v>
      </c>
      <c r="M6" s="13" t="s">
        <v>32</v>
      </c>
      <c r="N6" s="13" t="s">
        <v>33</v>
      </c>
      <c r="O6" s="14" t="s">
        <v>34</v>
      </c>
      <c r="P6" s="15" t="s">
        <v>35</v>
      </c>
      <c r="Q6" s="16" t="s">
        <v>36</v>
      </c>
      <c r="R6" s="14" t="s">
        <v>37</v>
      </c>
      <c r="S6" s="205"/>
      <c r="T6" s="207"/>
      <c r="U6" s="209"/>
      <c r="V6" s="205"/>
      <c r="W6" s="205"/>
      <c r="X6" s="17" t="s">
        <v>38</v>
      </c>
      <c r="Y6" s="18" t="s">
        <v>39</v>
      </c>
      <c r="Z6" s="19" t="s">
        <v>40</v>
      </c>
      <c r="AA6" s="198"/>
      <c r="AB6" s="198"/>
      <c r="AC6" s="257"/>
      <c r="AD6" s="257"/>
      <c r="AE6" s="205"/>
      <c r="AF6" s="2"/>
      <c r="AG6" s="2"/>
      <c r="AH6" s="2"/>
      <c r="AI6" s="2"/>
      <c r="AJ6" s="2"/>
      <c r="AK6" s="2"/>
      <c r="AL6" s="2"/>
      <c r="AM6" s="2"/>
      <c r="AN6" s="2"/>
    </row>
    <row r="7" spans="1:40" ht="11.25">
      <c r="A7" s="20"/>
      <c r="B7" s="21" t="s">
        <v>41</v>
      </c>
      <c r="C7" s="22">
        <v>99959783.370000005</v>
      </c>
      <c r="D7" s="23">
        <v>54798931.490000002</v>
      </c>
      <c r="E7" s="23">
        <v>1502285.14</v>
      </c>
      <c r="F7" s="24">
        <f>C7+D7+E7</f>
        <v>156261000</v>
      </c>
      <c r="G7" s="25">
        <v>0</v>
      </c>
      <c r="H7" s="26"/>
      <c r="I7" s="26">
        <v>0</v>
      </c>
      <c r="J7" s="26">
        <v>1200000</v>
      </c>
      <c r="K7" s="27">
        <f>SUM(F7:J7)</f>
        <v>157461000</v>
      </c>
      <c r="L7" s="28">
        <v>9599992.9399999995</v>
      </c>
      <c r="M7" s="29">
        <v>6552615.3300000001</v>
      </c>
      <c r="N7" s="29">
        <v>15152581.73</v>
      </c>
      <c r="O7" s="30">
        <f>L7+M7+N7</f>
        <v>31305190</v>
      </c>
      <c r="P7" s="31">
        <v>3399960</v>
      </c>
      <c r="Q7" s="29">
        <v>242720</v>
      </c>
      <c r="R7" s="30">
        <f>P7+Q7</f>
        <v>3642680</v>
      </c>
      <c r="S7" s="32">
        <f>O7+R7</f>
        <v>34947870</v>
      </c>
      <c r="T7" s="31">
        <v>46800000</v>
      </c>
      <c r="U7" s="30">
        <v>0</v>
      </c>
      <c r="V7" s="32">
        <f>SUM(T7:U7)</f>
        <v>46800000</v>
      </c>
      <c r="W7" s="32">
        <v>1884410</v>
      </c>
      <c r="X7" s="31">
        <v>213960</v>
      </c>
      <c r="Y7" s="29">
        <v>82550</v>
      </c>
      <c r="Z7" s="30">
        <f>X7+Y7</f>
        <v>296510</v>
      </c>
      <c r="AA7" s="32">
        <v>44840</v>
      </c>
      <c r="AB7" s="32">
        <v>25140</v>
      </c>
      <c r="AC7" s="32">
        <v>0</v>
      </c>
      <c r="AD7" s="32">
        <v>0</v>
      </c>
      <c r="AE7" s="32">
        <f>Z7+AA7+AB7+AC7+AD7</f>
        <v>366490</v>
      </c>
    </row>
    <row r="8" spans="1:40" s="33" customFormat="1" ht="11.25">
      <c r="A8" s="35"/>
      <c r="B8" s="36" t="s">
        <v>42</v>
      </c>
      <c r="C8" s="37">
        <v>0</v>
      </c>
      <c r="D8" s="38">
        <v>0</v>
      </c>
      <c r="E8" s="38">
        <v>0</v>
      </c>
      <c r="F8" s="39">
        <f>C8+D8+E8</f>
        <v>0</v>
      </c>
      <c r="G8" s="40">
        <v>0</v>
      </c>
      <c r="H8" s="41"/>
      <c r="I8" s="41">
        <v>0</v>
      </c>
      <c r="J8" s="41">
        <v>0</v>
      </c>
      <c r="K8" s="42">
        <f>SUM(F8:J8)</f>
        <v>0</v>
      </c>
      <c r="L8" s="43">
        <v>0</v>
      </c>
      <c r="M8" s="38">
        <v>0</v>
      </c>
      <c r="N8" s="38">
        <v>0</v>
      </c>
      <c r="O8" s="44">
        <f>L8+M8+N8</f>
        <v>0</v>
      </c>
      <c r="P8" s="37">
        <v>0</v>
      </c>
      <c r="Q8" s="38">
        <v>0</v>
      </c>
      <c r="R8" s="44">
        <f>P8+Q8</f>
        <v>0</v>
      </c>
      <c r="S8" s="41">
        <f>O8+R8</f>
        <v>0</v>
      </c>
      <c r="T8" s="37">
        <v>0</v>
      </c>
      <c r="U8" s="44">
        <v>6941199.9999999991</v>
      </c>
      <c r="V8" s="41">
        <f>SUM(T8:U8)</f>
        <v>6941199.9999999991</v>
      </c>
      <c r="W8" s="41">
        <v>0</v>
      </c>
      <c r="X8" s="37">
        <v>0</v>
      </c>
      <c r="Y8" s="38">
        <v>0</v>
      </c>
      <c r="Z8" s="44">
        <f>X8+Y8</f>
        <v>0</v>
      </c>
      <c r="AA8" s="41">
        <v>0</v>
      </c>
      <c r="AB8" s="41">
        <v>0</v>
      </c>
      <c r="AC8" s="41">
        <v>0</v>
      </c>
      <c r="AD8" s="41">
        <v>0</v>
      </c>
      <c r="AE8" s="41">
        <f>Z8+AA8+AB8+AC8+AD8</f>
        <v>0</v>
      </c>
    </row>
    <row r="9" spans="1:40" ht="11.25">
      <c r="A9" s="20"/>
      <c r="B9" s="45" t="s">
        <v>43</v>
      </c>
      <c r="C9" s="37">
        <v>0</v>
      </c>
      <c r="D9" s="38">
        <v>0</v>
      </c>
      <c r="E9" s="38">
        <v>0</v>
      </c>
      <c r="F9" s="39">
        <f t="shared" ref="F9:F34" si="0">C9+D9+E9</f>
        <v>0</v>
      </c>
      <c r="G9" s="40">
        <v>0</v>
      </c>
      <c r="H9" s="41"/>
      <c r="I9" s="41">
        <v>0</v>
      </c>
      <c r="J9" s="41">
        <v>0</v>
      </c>
      <c r="K9" s="42">
        <f t="shared" ref="K9:K34" si="1">SUM(F9:J9)</f>
        <v>0</v>
      </c>
      <c r="L9" s="43">
        <v>0</v>
      </c>
      <c r="M9" s="38">
        <v>0</v>
      </c>
      <c r="N9" s="38">
        <v>0</v>
      </c>
      <c r="O9" s="44">
        <f t="shared" ref="O9:O34" si="2">L9+M9+N9</f>
        <v>0</v>
      </c>
      <c r="P9" s="37">
        <v>0</v>
      </c>
      <c r="Q9" s="38">
        <v>0</v>
      </c>
      <c r="R9" s="44">
        <f t="shared" ref="R9:R34" si="3">P9+Q9</f>
        <v>0</v>
      </c>
      <c r="S9" s="41">
        <f t="shared" ref="S9:S34" si="4">O9+R9</f>
        <v>0</v>
      </c>
      <c r="T9" s="37">
        <v>0</v>
      </c>
      <c r="U9" s="44">
        <v>0</v>
      </c>
      <c r="V9" s="41">
        <f t="shared" ref="V9:V34" si="5">SUM(T9:U9)</f>
        <v>0</v>
      </c>
      <c r="W9" s="41">
        <v>0</v>
      </c>
      <c r="X9" s="37">
        <v>0</v>
      </c>
      <c r="Y9" s="38">
        <v>0</v>
      </c>
      <c r="Z9" s="44">
        <f t="shared" ref="Z9:Z34" si="6">X9+Y9</f>
        <v>0</v>
      </c>
      <c r="AA9" s="41">
        <v>0</v>
      </c>
      <c r="AB9" s="41">
        <v>-385.2</v>
      </c>
      <c r="AC9" s="41">
        <v>0</v>
      </c>
      <c r="AD9" s="41">
        <v>0</v>
      </c>
      <c r="AE9" s="41">
        <f t="shared" ref="AE9:AE34" si="7">Z9+AA9+AB9+AC9+AD9</f>
        <v>-385.2</v>
      </c>
    </row>
    <row r="10" spans="1:40" s="57" customFormat="1" ht="12" customHeight="1">
      <c r="A10" s="46"/>
      <c r="B10" s="47" t="s">
        <v>44</v>
      </c>
      <c r="C10" s="48">
        <v>0</v>
      </c>
      <c r="D10" s="49">
        <v>0</v>
      </c>
      <c r="E10" s="49">
        <v>0</v>
      </c>
      <c r="F10" s="50">
        <f t="shared" si="0"/>
        <v>0</v>
      </c>
      <c r="G10" s="51">
        <v>0</v>
      </c>
      <c r="H10" s="52"/>
      <c r="I10" s="52">
        <v>0</v>
      </c>
      <c r="J10" s="52">
        <v>0</v>
      </c>
      <c r="K10" s="53">
        <f t="shared" si="1"/>
        <v>0</v>
      </c>
      <c r="L10" s="54">
        <v>0</v>
      </c>
      <c r="M10" s="49">
        <v>0</v>
      </c>
      <c r="N10" s="49">
        <v>0</v>
      </c>
      <c r="O10" s="55">
        <f t="shared" si="2"/>
        <v>0</v>
      </c>
      <c r="P10" s="48">
        <v>0</v>
      </c>
      <c r="Q10" s="49">
        <v>0</v>
      </c>
      <c r="R10" s="55">
        <f t="shared" si="3"/>
        <v>0</v>
      </c>
      <c r="S10" s="52">
        <f t="shared" si="4"/>
        <v>0</v>
      </c>
      <c r="T10" s="48">
        <v>0</v>
      </c>
      <c r="U10" s="55">
        <v>0</v>
      </c>
      <c r="V10" s="52">
        <f t="shared" si="5"/>
        <v>0</v>
      </c>
      <c r="W10" s="52">
        <v>0</v>
      </c>
      <c r="X10" s="48">
        <v>0</v>
      </c>
      <c r="Y10" s="49">
        <v>0</v>
      </c>
      <c r="Z10" s="55">
        <f t="shared" si="6"/>
        <v>0</v>
      </c>
      <c r="AA10" s="52">
        <v>0</v>
      </c>
      <c r="AB10" s="52">
        <v>385.2</v>
      </c>
      <c r="AC10" s="52">
        <v>0</v>
      </c>
      <c r="AD10" s="52">
        <v>0</v>
      </c>
      <c r="AE10" s="52">
        <f t="shared" si="7"/>
        <v>385.2</v>
      </c>
      <c r="AF10" s="56"/>
      <c r="AG10" s="56"/>
      <c r="AH10" s="56"/>
      <c r="AI10" s="56"/>
      <c r="AJ10" s="56"/>
      <c r="AK10" s="56"/>
      <c r="AL10" s="56"/>
      <c r="AM10" s="56"/>
      <c r="AN10" s="56"/>
    </row>
    <row r="11" spans="1:40" s="33" customFormat="1" ht="11.25">
      <c r="A11" s="35"/>
      <c r="B11" s="36" t="s">
        <v>45</v>
      </c>
      <c r="C11" s="37">
        <v>-5983631.3899999997</v>
      </c>
      <c r="D11" s="38">
        <v>-441278.66</v>
      </c>
      <c r="E11" s="38">
        <v>-140889.95000000001</v>
      </c>
      <c r="F11" s="39">
        <f t="shared" si="0"/>
        <v>-6565800</v>
      </c>
      <c r="G11" s="40">
        <v>83290999.999999985</v>
      </c>
      <c r="H11" s="41"/>
      <c r="I11" s="41">
        <v>0</v>
      </c>
      <c r="J11" s="41">
        <v>-49000</v>
      </c>
      <c r="K11" s="42">
        <f t="shared" si="1"/>
        <v>76676199.999999985</v>
      </c>
      <c r="L11" s="43">
        <v>0</v>
      </c>
      <c r="M11" s="38">
        <v>0</v>
      </c>
      <c r="N11" s="38">
        <v>0</v>
      </c>
      <c r="O11" s="44">
        <f t="shared" si="2"/>
        <v>0</v>
      </c>
      <c r="P11" s="37">
        <v>0</v>
      </c>
      <c r="Q11" s="38">
        <v>0</v>
      </c>
      <c r="R11" s="44">
        <f t="shared" si="3"/>
        <v>0</v>
      </c>
      <c r="S11" s="41">
        <f t="shared" si="4"/>
        <v>0</v>
      </c>
      <c r="T11" s="37">
        <v>0</v>
      </c>
      <c r="U11" s="44">
        <v>1969579.9999999823</v>
      </c>
      <c r="V11" s="41">
        <f t="shared" si="5"/>
        <v>1969579.9999999823</v>
      </c>
      <c r="W11" s="41">
        <v>0</v>
      </c>
      <c r="X11" s="37">
        <v>0</v>
      </c>
      <c r="Y11" s="38">
        <v>0</v>
      </c>
      <c r="Z11" s="44">
        <f t="shared" si="6"/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f t="shared" si="7"/>
        <v>0</v>
      </c>
    </row>
    <row r="12" spans="1:40" s="33" customFormat="1" thickBot="1">
      <c r="A12" s="35"/>
      <c r="B12" s="58" t="s">
        <v>46</v>
      </c>
      <c r="C12" s="59">
        <v>3400773.31</v>
      </c>
      <c r="D12" s="60">
        <v>-3390642.3000000045</v>
      </c>
      <c r="E12" s="60">
        <v>-10131.01</v>
      </c>
      <c r="F12" s="61">
        <f t="shared" si="0"/>
        <v>-4.4146872824057937E-9</v>
      </c>
      <c r="G12" s="62">
        <v>0</v>
      </c>
      <c r="H12" s="63"/>
      <c r="I12" s="63">
        <v>0</v>
      </c>
      <c r="J12" s="64">
        <v>-72819.070000000007</v>
      </c>
      <c r="K12" s="65">
        <f t="shared" si="1"/>
        <v>-72819.070000004416</v>
      </c>
      <c r="L12" s="66">
        <v>1060378.25</v>
      </c>
      <c r="M12" s="60">
        <v>617274.06999999995</v>
      </c>
      <c r="N12" s="60">
        <v>-1677652.32</v>
      </c>
      <c r="O12" s="67">
        <f t="shared" si="2"/>
        <v>0</v>
      </c>
      <c r="P12" s="59">
        <v>0</v>
      </c>
      <c r="Q12" s="68">
        <v>-52760</v>
      </c>
      <c r="R12" s="67">
        <f t="shared" si="3"/>
        <v>-52760</v>
      </c>
      <c r="S12" s="63">
        <f t="shared" si="4"/>
        <v>-52760</v>
      </c>
      <c r="T12" s="59">
        <v>0</v>
      </c>
      <c r="U12" s="69">
        <v>-2258889.48</v>
      </c>
      <c r="V12" s="63">
        <f t="shared" si="5"/>
        <v>-2258889.48</v>
      </c>
      <c r="W12" s="63">
        <v>0</v>
      </c>
      <c r="X12" s="59">
        <v>0</v>
      </c>
      <c r="Y12" s="60">
        <v>0</v>
      </c>
      <c r="Z12" s="67">
        <f t="shared" si="6"/>
        <v>0</v>
      </c>
      <c r="AA12" s="63">
        <v>0</v>
      </c>
      <c r="AB12" s="64">
        <v>-6929.32</v>
      </c>
      <c r="AC12" s="64">
        <v>0</v>
      </c>
      <c r="AD12" s="64">
        <v>0</v>
      </c>
      <c r="AE12" s="63">
        <f t="shared" si="7"/>
        <v>-6929.32</v>
      </c>
    </row>
    <row r="13" spans="1:40" s="33" customFormat="1" thickBot="1">
      <c r="A13" s="35"/>
      <c r="B13" s="70" t="s">
        <v>47</v>
      </c>
      <c r="C13" s="71">
        <f t="shared" ref="C13:AE13" si="8">SUM(C7:C12)</f>
        <v>97376925.290000007</v>
      </c>
      <c r="D13" s="72">
        <f t="shared" si="8"/>
        <v>50967010.530000001</v>
      </c>
      <c r="E13" s="72">
        <f t="shared" si="8"/>
        <v>1351264.18</v>
      </c>
      <c r="F13" s="73">
        <f t="shared" si="8"/>
        <v>149695200</v>
      </c>
      <c r="G13" s="74">
        <f t="shared" si="8"/>
        <v>83290999.999999985</v>
      </c>
      <c r="H13" s="75"/>
      <c r="I13" s="75">
        <f t="shared" si="8"/>
        <v>0</v>
      </c>
      <c r="J13" s="75">
        <f t="shared" si="8"/>
        <v>1078180.93</v>
      </c>
      <c r="K13" s="76">
        <f t="shared" si="8"/>
        <v>234064380.93000001</v>
      </c>
      <c r="L13" s="77">
        <f t="shared" si="8"/>
        <v>10660371.189999999</v>
      </c>
      <c r="M13" s="72">
        <f t="shared" si="8"/>
        <v>7169889.4000000004</v>
      </c>
      <c r="N13" s="72">
        <f t="shared" si="8"/>
        <v>13474929.41</v>
      </c>
      <c r="O13" s="78">
        <f t="shared" si="8"/>
        <v>31305190</v>
      </c>
      <c r="P13" s="71">
        <f t="shared" si="8"/>
        <v>3399960</v>
      </c>
      <c r="Q13" s="72">
        <f t="shared" si="8"/>
        <v>189960</v>
      </c>
      <c r="R13" s="78">
        <f t="shared" si="8"/>
        <v>3589920</v>
      </c>
      <c r="S13" s="75">
        <f t="shared" si="8"/>
        <v>34895110</v>
      </c>
      <c r="T13" s="71">
        <f t="shared" si="8"/>
        <v>46800000</v>
      </c>
      <c r="U13" s="78">
        <f t="shared" si="8"/>
        <v>6651890.5199999809</v>
      </c>
      <c r="V13" s="75">
        <f t="shared" si="8"/>
        <v>53451890.519999988</v>
      </c>
      <c r="W13" s="75">
        <f t="shared" si="8"/>
        <v>1884410</v>
      </c>
      <c r="X13" s="71">
        <f t="shared" si="8"/>
        <v>213960</v>
      </c>
      <c r="Y13" s="72">
        <f t="shared" si="8"/>
        <v>82550</v>
      </c>
      <c r="Z13" s="78">
        <f t="shared" si="8"/>
        <v>296510</v>
      </c>
      <c r="AA13" s="75">
        <f t="shared" si="8"/>
        <v>44840</v>
      </c>
      <c r="AB13" s="75">
        <f t="shared" si="8"/>
        <v>18210.68</v>
      </c>
      <c r="AC13" s="75">
        <f t="shared" si="8"/>
        <v>0</v>
      </c>
      <c r="AD13" s="75">
        <f t="shared" si="8"/>
        <v>0</v>
      </c>
      <c r="AE13" s="75">
        <f t="shared" si="8"/>
        <v>359560.68</v>
      </c>
    </row>
    <row r="14" spans="1:40" s="33" customFormat="1" ht="11.25">
      <c r="A14" s="35"/>
      <c r="B14" s="79" t="s">
        <v>45</v>
      </c>
      <c r="C14" s="31">
        <v>93976151.978032902</v>
      </c>
      <c r="D14" s="29">
        <v>54357652.828762323</v>
      </c>
      <c r="E14" s="29">
        <v>1361395.1932053054</v>
      </c>
      <c r="F14" s="80">
        <f t="shared" si="0"/>
        <v>149695200.00000054</v>
      </c>
      <c r="G14" s="81">
        <v>0</v>
      </c>
      <c r="H14" s="32"/>
      <c r="I14" s="32">
        <v>0</v>
      </c>
      <c r="J14" s="32">
        <v>1151090</v>
      </c>
      <c r="K14" s="82">
        <f t="shared" si="1"/>
        <v>150846290.00000054</v>
      </c>
      <c r="L14" s="28">
        <v>3452433.04</v>
      </c>
      <c r="M14" s="29">
        <v>2344800.4300000002</v>
      </c>
      <c r="N14" s="29">
        <v>5418909.8600000003</v>
      </c>
      <c r="O14" s="30">
        <f t="shared" si="2"/>
        <v>11216143.330000002</v>
      </c>
      <c r="P14" s="31">
        <v>1101526.9799999967</v>
      </c>
      <c r="Q14" s="29">
        <v>57449.999999999818</v>
      </c>
      <c r="R14" s="30">
        <f t="shared" si="3"/>
        <v>1158976.9799999965</v>
      </c>
      <c r="S14" s="32">
        <f t="shared" si="4"/>
        <v>12375120.309999999</v>
      </c>
      <c r="T14" s="31">
        <v>15196666.666666631</v>
      </c>
      <c r="U14" s="30">
        <v>1121763.3333333351</v>
      </c>
      <c r="V14" s="32">
        <f t="shared" si="5"/>
        <v>16318429.999999966</v>
      </c>
      <c r="W14" s="32">
        <v>621860.00000000023</v>
      </c>
      <c r="X14" s="31">
        <v>71320</v>
      </c>
      <c r="Y14" s="29">
        <v>27516.67</v>
      </c>
      <c r="Z14" s="30">
        <f t="shared" si="6"/>
        <v>98836.67</v>
      </c>
      <c r="AA14" s="32">
        <v>14946.67</v>
      </c>
      <c r="AB14" s="32">
        <v>8380</v>
      </c>
      <c r="AC14" s="32">
        <v>0</v>
      </c>
      <c r="AD14" s="32">
        <v>0</v>
      </c>
      <c r="AE14" s="32">
        <f t="shared" si="7"/>
        <v>122163.34</v>
      </c>
    </row>
    <row r="15" spans="1:40" s="33" customFormat="1" ht="11.25">
      <c r="A15" s="35"/>
      <c r="B15" s="36" t="s">
        <v>46</v>
      </c>
      <c r="C15" s="37">
        <v>0</v>
      </c>
      <c r="D15" s="38">
        <v>0</v>
      </c>
      <c r="E15" s="38">
        <v>0</v>
      </c>
      <c r="F15" s="39">
        <f t="shared" si="0"/>
        <v>0</v>
      </c>
      <c r="G15" s="40">
        <v>25329999.999999937</v>
      </c>
      <c r="H15" s="41"/>
      <c r="I15" s="41">
        <v>0</v>
      </c>
      <c r="J15" s="83">
        <v>72819.070000000007</v>
      </c>
      <c r="K15" s="42">
        <f t="shared" si="1"/>
        <v>25402819.069999937</v>
      </c>
      <c r="L15" s="43">
        <v>0</v>
      </c>
      <c r="M15" s="38">
        <v>0</v>
      </c>
      <c r="N15" s="38">
        <v>0</v>
      </c>
      <c r="O15" s="44">
        <f t="shared" si="2"/>
        <v>0</v>
      </c>
      <c r="P15" s="37">
        <v>0</v>
      </c>
      <c r="Q15" s="84">
        <v>52760</v>
      </c>
      <c r="R15" s="44">
        <f t="shared" si="3"/>
        <v>52760</v>
      </c>
      <c r="S15" s="41">
        <f t="shared" si="4"/>
        <v>52760</v>
      </c>
      <c r="T15" s="37">
        <v>0</v>
      </c>
      <c r="U15" s="85">
        <v>2258889.48</v>
      </c>
      <c r="V15" s="41">
        <f t="shared" si="5"/>
        <v>2258889.48</v>
      </c>
      <c r="W15" s="41">
        <v>0</v>
      </c>
      <c r="X15" s="37">
        <v>0</v>
      </c>
      <c r="Y15" s="38">
        <v>0</v>
      </c>
      <c r="Z15" s="44">
        <f t="shared" si="6"/>
        <v>0</v>
      </c>
      <c r="AA15" s="41">
        <v>0</v>
      </c>
      <c r="AB15" s="83">
        <f>-AB12</f>
        <v>6929.32</v>
      </c>
      <c r="AC15" s="41">
        <v>0</v>
      </c>
      <c r="AD15" s="41">
        <v>0</v>
      </c>
      <c r="AE15" s="41">
        <f t="shared" si="7"/>
        <v>6929.32</v>
      </c>
    </row>
    <row r="16" spans="1:40" s="33" customFormat="1" ht="11.25">
      <c r="A16" s="35"/>
      <c r="B16" s="36" t="s">
        <v>48</v>
      </c>
      <c r="C16" s="37">
        <v>0</v>
      </c>
      <c r="D16" s="38">
        <v>0</v>
      </c>
      <c r="E16" s="38">
        <v>0</v>
      </c>
      <c r="F16" s="39">
        <f t="shared" si="0"/>
        <v>0</v>
      </c>
      <c r="G16" s="40">
        <v>0</v>
      </c>
      <c r="H16" s="41"/>
      <c r="I16" s="41">
        <v>0</v>
      </c>
      <c r="J16" s="41">
        <v>0</v>
      </c>
      <c r="K16" s="42">
        <f t="shared" si="1"/>
        <v>0</v>
      </c>
      <c r="L16" s="43">
        <v>7023463.75</v>
      </c>
      <c r="M16" s="38">
        <v>4701016.2699999996</v>
      </c>
      <c r="N16" s="38">
        <v>10707806.65</v>
      </c>
      <c r="O16" s="44">
        <f t="shared" si="2"/>
        <v>22432286.670000002</v>
      </c>
      <c r="P16" s="37">
        <v>2203053.0199999982</v>
      </c>
      <c r="Q16" s="38">
        <v>114899.99999999875</v>
      </c>
      <c r="R16" s="44">
        <f t="shared" si="3"/>
        <v>2317953.0199999968</v>
      </c>
      <c r="S16" s="41">
        <f t="shared" si="4"/>
        <v>24750239.689999998</v>
      </c>
      <c r="T16" s="37">
        <v>30393333.333333354</v>
      </c>
      <c r="U16" s="44">
        <v>2243526.6666666688</v>
      </c>
      <c r="V16" s="41">
        <f t="shared" si="5"/>
        <v>32636860.000000022</v>
      </c>
      <c r="W16" s="41">
        <v>1243720.0000000021</v>
      </c>
      <c r="X16" s="37">
        <v>142639.99999999965</v>
      </c>
      <c r="Y16" s="38">
        <v>55033.33</v>
      </c>
      <c r="Z16" s="44">
        <f t="shared" si="6"/>
        <v>197673.32999999967</v>
      </c>
      <c r="AA16" s="41">
        <v>29893.33</v>
      </c>
      <c r="AB16" s="41">
        <v>16759.999999999989</v>
      </c>
      <c r="AC16" s="41">
        <v>0</v>
      </c>
      <c r="AD16" s="41">
        <v>0</v>
      </c>
      <c r="AE16" s="41">
        <f t="shared" si="7"/>
        <v>244326.65999999968</v>
      </c>
    </row>
    <row r="17" spans="1:31" s="33" customFormat="1" ht="11.25">
      <c r="A17" s="35"/>
      <c r="B17" s="36" t="s">
        <v>49</v>
      </c>
      <c r="C17" s="37">
        <v>0</v>
      </c>
      <c r="D17" s="38">
        <v>0</v>
      </c>
      <c r="E17" s="38">
        <v>0</v>
      </c>
      <c r="F17" s="39">
        <f t="shared" si="0"/>
        <v>0</v>
      </c>
      <c r="G17" s="40">
        <v>45843000.000000075</v>
      </c>
      <c r="H17" s="41"/>
      <c r="I17" s="41">
        <v>0</v>
      </c>
      <c r="J17" s="41">
        <v>0</v>
      </c>
      <c r="K17" s="42">
        <f t="shared" si="1"/>
        <v>45843000.000000075</v>
      </c>
      <c r="L17" s="43">
        <v>0</v>
      </c>
      <c r="M17" s="38">
        <v>0</v>
      </c>
      <c r="N17" s="38">
        <v>0</v>
      </c>
      <c r="O17" s="44">
        <f t="shared" si="2"/>
        <v>0</v>
      </c>
      <c r="P17" s="37">
        <v>0</v>
      </c>
      <c r="Q17" s="38">
        <v>0</v>
      </c>
      <c r="R17" s="44">
        <f t="shared" si="3"/>
        <v>0</v>
      </c>
      <c r="S17" s="41">
        <f t="shared" si="4"/>
        <v>0</v>
      </c>
      <c r="T17" s="37">
        <v>0</v>
      </c>
      <c r="U17" s="44">
        <v>0</v>
      </c>
      <c r="V17" s="41">
        <f t="shared" si="5"/>
        <v>0</v>
      </c>
      <c r="W17" s="41">
        <v>0</v>
      </c>
      <c r="X17" s="37">
        <v>0</v>
      </c>
      <c r="Y17" s="38">
        <v>0</v>
      </c>
      <c r="Z17" s="44">
        <f t="shared" si="6"/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f t="shared" si="7"/>
        <v>0</v>
      </c>
    </row>
    <row r="18" spans="1:31" s="33" customFormat="1" ht="12.75" customHeight="1">
      <c r="A18" s="35"/>
      <c r="B18" s="36" t="s">
        <v>50</v>
      </c>
      <c r="C18" s="37">
        <v>0</v>
      </c>
      <c r="D18" s="38">
        <v>0</v>
      </c>
      <c r="E18" s="38">
        <v>0</v>
      </c>
      <c r="F18" s="39">
        <f t="shared" si="0"/>
        <v>0</v>
      </c>
      <c r="G18" s="40">
        <v>0</v>
      </c>
      <c r="H18" s="41"/>
      <c r="I18" s="41">
        <v>0</v>
      </c>
      <c r="J18" s="41">
        <v>0</v>
      </c>
      <c r="K18" s="42">
        <f t="shared" si="1"/>
        <v>0</v>
      </c>
      <c r="L18" s="43">
        <v>0</v>
      </c>
      <c r="M18" s="38">
        <v>0</v>
      </c>
      <c r="N18" s="38">
        <v>0</v>
      </c>
      <c r="O18" s="44">
        <f t="shared" si="2"/>
        <v>0</v>
      </c>
      <c r="P18" s="37">
        <v>0</v>
      </c>
      <c r="Q18" s="38">
        <v>0</v>
      </c>
      <c r="R18" s="44">
        <f t="shared" si="3"/>
        <v>0</v>
      </c>
      <c r="S18" s="41">
        <f t="shared" si="4"/>
        <v>0</v>
      </c>
      <c r="T18" s="37">
        <v>0</v>
      </c>
      <c r="U18" s="44">
        <v>-1155932</v>
      </c>
      <c r="V18" s="41">
        <f t="shared" si="5"/>
        <v>-1155932</v>
      </c>
      <c r="W18" s="41">
        <v>0</v>
      </c>
      <c r="X18" s="37">
        <v>0</v>
      </c>
      <c r="Y18" s="38">
        <v>0</v>
      </c>
      <c r="Z18" s="44">
        <f t="shared" si="6"/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f t="shared" si="7"/>
        <v>0</v>
      </c>
    </row>
    <row r="19" spans="1:31" s="33" customFormat="1" ht="12.75" customHeight="1">
      <c r="A19" s="35"/>
      <c r="B19" s="36" t="s">
        <v>51</v>
      </c>
      <c r="C19" s="37">
        <v>0</v>
      </c>
      <c r="D19" s="38">
        <v>0</v>
      </c>
      <c r="E19" s="38">
        <v>0</v>
      </c>
      <c r="F19" s="39">
        <f t="shared" si="0"/>
        <v>0</v>
      </c>
      <c r="G19" s="40">
        <v>0</v>
      </c>
      <c r="H19" s="41"/>
      <c r="I19" s="41">
        <v>0</v>
      </c>
      <c r="J19" s="41">
        <v>0</v>
      </c>
      <c r="K19" s="42">
        <f t="shared" si="1"/>
        <v>0</v>
      </c>
      <c r="L19" s="43">
        <v>0</v>
      </c>
      <c r="M19" s="38">
        <v>0</v>
      </c>
      <c r="N19" s="38">
        <v>0</v>
      </c>
      <c r="O19" s="44">
        <f t="shared" si="2"/>
        <v>0</v>
      </c>
      <c r="P19" s="37">
        <v>0</v>
      </c>
      <c r="Q19" s="38">
        <v>0</v>
      </c>
      <c r="R19" s="44">
        <f t="shared" si="3"/>
        <v>0</v>
      </c>
      <c r="S19" s="41">
        <f t="shared" si="4"/>
        <v>0</v>
      </c>
      <c r="T19" s="37">
        <v>0</v>
      </c>
      <c r="U19" s="44">
        <v>0</v>
      </c>
      <c r="V19" s="41">
        <f t="shared" si="5"/>
        <v>0</v>
      </c>
      <c r="W19" s="41">
        <v>0</v>
      </c>
      <c r="X19" s="37">
        <v>137870</v>
      </c>
      <c r="Y19" s="38">
        <v>11520</v>
      </c>
      <c r="Z19" s="44">
        <f t="shared" si="6"/>
        <v>149390</v>
      </c>
      <c r="AA19" s="41">
        <v>32580</v>
      </c>
      <c r="AB19" s="41">
        <v>0</v>
      </c>
      <c r="AC19" s="41">
        <v>78210</v>
      </c>
      <c r="AD19" s="41">
        <v>0</v>
      </c>
      <c r="AE19" s="41">
        <f t="shared" si="7"/>
        <v>260180</v>
      </c>
    </row>
    <row r="20" spans="1:31" s="33" customFormat="1" ht="12.75" customHeight="1">
      <c r="A20" s="35"/>
      <c r="B20" s="36" t="s">
        <v>52</v>
      </c>
      <c r="C20" s="37">
        <v>0</v>
      </c>
      <c r="D20" s="38">
        <v>0</v>
      </c>
      <c r="E20" s="38">
        <v>0</v>
      </c>
      <c r="F20" s="39">
        <f t="shared" si="0"/>
        <v>0</v>
      </c>
      <c r="G20" s="40">
        <v>173339000</v>
      </c>
      <c r="H20" s="41"/>
      <c r="I20" s="41">
        <v>0</v>
      </c>
      <c r="J20" s="41">
        <v>0</v>
      </c>
      <c r="K20" s="42">
        <f t="shared" si="1"/>
        <v>173339000</v>
      </c>
      <c r="L20" s="43">
        <v>0</v>
      </c>
      <c r="M20" s="38">
        <v>0</v>
      </c>
      <c r="N20" s="38">
        <v>0</v>
      </c>
      <c r="O20" s="44">
        <f t="shared" si="2"/>
        <v>0</v>
      </c>
      <c r="P20" s="37">
        <v>0</v>
      </c>
      <c r="Q20" s="38">
        <v>0</v>
      </c>
      <c r="R20" s="44">
        <f t="shared" si="3"/>
        <v>0</v>
      </c>
      <c r="S20" s="41">
        <f t="shared" si="4"/>
        <v>0</v>
      </c>
      <c r="T20" s="37">
        <v>0</v>
      </c>
      <c r="U20" s="44">
        <v>0</v>
      </c>
      <c r="V20" s="41">
        <f t="shared" si="5"/>
        <v>0</v>
      </c>
      <c r="W20" s="41">
        <v>0</v>
      </c>
      <c r="X20" s="37">
        <v>0</v>
      </c>
      <c r="Y20" s="38">
        <v>0</v>
      </c>
      <c r="Z20" s="44">
        <f t="shared" si="6"/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f t="shared" si="7"/>
        <v>0</v>
      </c>
    </row>
    <row r="21" spans="1:31" s="33" customFormat="1" ht="12.75" customHeight="1" thickBot="1">
      <c r="A21" s="35"/>
      <c r="B21" s="58" t="s">
        <v>53</v>
      </c>
      <c r="C21" s="59">
        <v>0</v>
      </c>
      <c r="D21" s="60">
        <v>0</v>
      </c>
      <c r="E21" s="60">
        <v>0</v>
      </c>
      <c r="F21" s="61">
        <f t="shared" si="0"/>
        <v>0</v>
      </c>
      <c r="G21" s="62">
        <v>0</v>
      </c>
      <c r="H21" s="63"/>
      <c r="I21" s="63">
        <v>193380</v>
      </c>
      <c r="J21" s="63">
        <v>0</v>
      </c>
      <c r="K21" s="65">
        <f t="shared" si="1"/>
        <v>193380</v>
      </c>
      <c r="L21" s="66">
        <v>0</v>
      </c>
      <c r="M21" s="60">
        <v>0</v>
      </c>
      <c r="N21" s="60">
        <v>0</v>
      </c>
      <c r="O21" s="67">
        <f t="shared" si="2"/>
        <v>0</v>
      </c>
      <c r="P21" s="59">
        <v>0</v>
      </c>
      <c r="Q21" s="60">
        <v>0</v>
      </c>
      <c r="R21" s="67">
        <f t="shared" si="3"/>
        <v>0</v>
      </c>
      <c r="S21" s="63">
        <f t="shared" si="4"/>
        <v>0</v>
      </c>
      <c r="T21" s="59">
        <v>0</v>
      </c>
      <c r="U21" s="67">
        <v>2645909.81</v>
      </c>
      <c r="V21" s="63">
        <f t="shared" si="5"/>
        <v>2645909.81</v>
      </c>
      <c r="W21" s="63">
        <v>0</v>
      </c>
      <c r="X21" s="59">
        <v>0</v>
      </c>
      <c r="Y21" s="60">
        <v>0</v>
      </c>
      <c r="Z21" s="67">
        <f t="shared" si="6"/>
        <v>0</v>
      </c>
      <c r="AA21" s="63">
        <v>0</v>
      </c>
      <c r="AB21" s="63">
        <v>0</v>
      </c>
      <c r="AC21" s="63">
        <v>0</v>
      </c>
      <c r="AD21" s="63">
        <v>107250</v>
      </c>
      <c r="AE21" s="63">
        <f t="shared" si="7"/>
        <v>107250</v>
      </c>
    </row>
    <row r="22" spans="1:31" s="33" customFormat="1" thickBot="1">
      <c r="A22" s="35"/>
      <c r="B22" s="70" t="s">
        <v>54</v>
      </c>
      <c r="C22" s="71">
        <f t="shared" ref="C22:AE22" si="9">SUM(C14:C21)</f>
        <v>93976151.978032902</v>
      </c>
      <c r="D22" s="72">
        <f t="shared" si="9"/>
        <v>54357652.828762323</v>
      </c>
      <c r="E22" s="72">
        <f t="shared" si="9"/>
        <v>1361395.1932053054</v>
      </c>
      <c r="F22" s="73">
        <f t="shared" si="9"/>
        <v>149695200.00000054</v>
      </c>
      <c r="G22" s="74">
        <f t="shared" si="9"/>
        <v>244512000</v>
      </c>
      <c r="H22" s="75"/>
      <c r="I22" s="75">
        <f t="shared" si="9"/>
        <v>193380</v>
      </c>
      <c r="J22" s="75">
        <f t="shared" si="9"/>
        <v>1223909.07</v>
      </c>
      <c r="K22" s="76">
        <f t="shared" si="9"/>
        <v>395624489.07000053</v>
      </c>
      <c r="L22" s="77">
        <f t="shared" si="9"/>
        <v>10475896.789999999</v>
      </c>
      <c r="M22" s="72">
        <f t="shared" si="9"/>
        <v>7045816.6999999993</v>
      </c>
      <c r="N22" s="72">
        <f t="shared" si="9"/>
        <v>16126716.510000002</v>
      </c>
      <c r="O22" s="78">
        <f t="shared" si="9"/>
        <v>33648430</v>
      </c>
      <c r="P22" s="71">
        <f t="shared" si="9"/>
        <v>3304579.9999999949</v>
      </c>
      <c r="Q22" s="72">
        <f t="shared" si="9"/>
        <v>225109.99999999857</v>
      </c>
      <c r="R22" s="78">
        <f t="shared" si="9"/>
        <v>3529689.9999999935</v>
      </c>
      <c r="S22" s="75">
        <f t="shared" si="9"/>
        <v>37178120</v>
      </c>
      <c r="T22" s="71">
        <f t="shared" si="9"/>
        <v>45589999.999999985</v>
      </c>
      <c r="U22" s="78">
        <f t="shared" si="9"/>
        <v>7114157.2900000047</v>
      </c>
      <c r="V22" s="75">
        <f t="shared" si="9"/>
        <v>52704157.289999992</v>
      </c>
      <c r="W22" s="75">
        <f t="shared" si="9"/>
        <v>1865580.0000000023</v>
      </c>
      <c r="X22" s="71">
        <f t="shared" si="9"/>
        <v>351829.99999999965</v>
      </c>
      <c r="Y22" s="72">
        <f t="shared" si="9"/>
        <v>94070</v>
      </c>
      <c r="Z22" s="78">
        <f t="shared" si="9"/>
        <v>445899.99999999965</v>
      </c>
      <c r="AA22" s="75">
        <f t="shared" si="9"/>
        <v>77420</v>
      </c>
      <c r="AB22" s="75">
        <f t="shared" si="9"/>
        <v>32069.319999999989</v>
      </c>
      <c r="AC22" s="75">
        <f t="shared" si="9"/>
        <v>78210</v>
      </c>
      <c r="AD22" s="75">
        <f t="shared" si="9"/>
        <v>107250</v>
      </c>
      <c r="AE22" s="75">
        <f t="shared" si="9"/>
        <v>740849.31999999972</v>
      </c>
    </row>
    <row r="23" spans="1:31" s="33" customFormat="1" ht="11.25">
      <c r="A23" s="35"/>
      <c r="B23" s="79" t="s">
        <v>45</v>
      </c>
      <c r="C23" s="31">
        <v>90024506.993818119</v>
      </c>
      <c r="D23" s="29">
        <v>52071943.724556327</v>
      </c>
      <c r="E23" s="29">
        <v>1304149.2816253195</v>
      </c>
      <c r="F23" s="80">
        <f t="shared" si="0"/>
        <v>143400599.99999976</v>
      </c>
      <c r="G23" s="81">
        <v>0</v>
      </c>
      <c r="H23" s="32"/>
      <c r="I23" s="32">
        <v>0</v>
      </c>
      <c r="J23" s="32">
        <v>1165369.9999999923</v>
      </c>
      <c r="K23" s="82">
        <f t="shared" si="1"/>
        <v>144565969.99999976</v>
      </c>
      <c r="L23" s="28">
        <v>0</v>
      </c>
      <c r="M23" s="29">
        <v>0</v>
      </c>
      <c r="N23" s="29">
        <v>0</v>
      </c>
      <c r="O23" s="30">
        <f t="shared" si="2"/>
        <v>0</v>
      </c>
      <c r="P23" s="31">
        <v>0</v>
      </c>
      <c r="Q23" s="29">
        <v>0</v>
      </c>
      <c r="R23" s="30">
        <f t="shared" si="3"/>
        <v>0</v>
      </c>
      <c r="S23" s="32">
        <f t="shared" si="4"/>
        <v>0</v>
      </c>
      <c r="T23" s="31">
        <v>0</v>
      </c>
      <c r="U23" s="30">
        <v>0</v>
      </c>
      <c r="V23" s="32">
        <f t="shared" si="5"/>
        <v>0</v>
      </c>
      <c r="W23" s="32">
        <v>0</v>
      </c>
      <c r="X23" s="31">
        <v>0</v>
      </c>
      <c r="Y23" s="29">
        <v>0</v>
      </c>
      <c r="Z23" s="30">
        <f t="shared" si="6"/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f t="shared" si="7"/>
        <v>0</v>
      </c>
    </row>
    <row r="24" spans="1:31" s="33" customFormat="1" ht="11.25">
      <c r="A24" s="35"/>
      <c r="B24" s="36" t="s">
        <v>48</v>
      </c>
      <c r="C24" s="37">
        <f>SUM(D24)</f>
        <v>0</v>
      </c>
      <c r="D24" s="38">
        <v>0</v>
      </c>
      <c r="E24" s="38">
        <v>0</v>
      </c>
      <c r="F24" s="39">
        <f t="shared" si="0"/>
        <v>0</v>
      </c>
      <c r="G24" s="40">
        <v>0</v>
      </c>
      <c r="H24" s="41"/>
      <c r="I24" s="41">
        <v>0</v>
      </c>
      <c r="J24" s="41">
        <v>0</v>
      </c>
      <c r="K24" s="42">
        <f t="shared" si="1"/>
        <v>0</v>
      </c>
      <c r="L24" s="43">
        <v>10111131.77</v>
      </c>
      <c r="M24" s="38">
        <v>6800485.2000000002</v>
      </c>
      <c r="N24" s="38">
        <v>15565193.029999999</v>
      </c>
      <c r="O24" s="44">
        <f t="shared" si="2"/>
        <v>32476810</v>
      </c>
      <c r="P24" s="37">
        <v>3304579.9999999925</v>
      </c>
      <c r="Q24" s="38">
        <v>172349.99999999936</v>
      </c>
      <c r="R24" s="44">
        <f t="shared" si="3"/>
        <v>3476929.9999999921</v>
      </c>
      <c r="S24" s="41">
        <f t="shared" si="4"/>
        <v>35953739.999999993</v>
      </c>
      <c r="T24" s="37">
        <v>46194999.999999888</v>
      </c>
      <c r="U24" s="44">
        <v>1100000.0000000016</v>
      </c>
      <c r="V24" s="41">
        <f t="shared" si="5"/>
        <v>47294999.999999888</v>
      </c>
      <c r="W24" s="41">
        <v>1865580.0000000033</v>
      </c>
      <c r="X24" s="37">
        <v>213470</v>
      </c>
      <c r="Y24" s="38">
        <v>82550</v>
      </c>
      <c r="Z24" s="44">
        <f t="shared" si="6"/>
        <v>296020</v>
      </c>
      <c r="AA24" s="41">
        <v>44840</v>
      </c>
      <c r="AB24" s="41">
        <v>25140</v>
      </c>
      <c r="AC24" s="41">
        <v>0</v>
      </c>
      <c r="AD24" s="41">
        <v>0</v>
      </c>
      <c r="AE24" s="41">
        <f t="shared" si="7"/>
        <v>366000</v>
      </c>
    </row>
    <row r="25" spans="1:31" s="33" customFormat="1" ht="11.25">
      <c r="A25" s="35"/>
      <c r="B25" s="36" t="s">
        <v>49</v>
      </c>
      <c r="C25" s="37">
        <v>0</v>
      </c>
      <c r="D25" s="38">
        <v>0</v>
      </c>
      <c r="E25" s="38">
        <v>0</v>
      </c>
      <c r="F25" s="39">
        <f t="shared" si="0"/>
        <v>0</v>
      </c>
      <c r="G25" s="40">
        <v>0</v>
      </c>
      <c r="H25" s="41"/>
      <c r="I25" s="41">
        <v>0</v>
      </c>
      <c r="J25" s="41">
        <v>0</v>
      </c>
      <c r="K25" s="42">
        <f t="shared" si="1"/>
        <v>0</v>
      </c>
      <c r="L25" s="43">
        <v>0</v>
      </c>
      <c r="M25" s="38">
        <v>0</v>
      </c>
      <c r="N25" s="38">
        <v>0</v>
      </c>
      <c r="O25" s="44">
        <f t="shared" si="2"/>
        <v>0</v>
      </c>
      <c r="P25" s="37">
        <v>0</v>
      </c>
      <c r="Q25" s="38">
        <v>0</v>
      </c>
      <c r="R25" s="44">
        <f t="shared" si="3"/>
        <v>0</v>
      </c>
      <c r="S25" s="41">
        <f t="shared" si="4"/>
        <v>0</v>
      </c>
      <c r="T25" s="37">
        <v>0</v>
      </c>
      <c r="U25" s="44">
        <v>0</v>
      </c>
      <c r="V25" s="41">
        <f t="shared" si="5"/>
        <v>0</v>
      </c>
      <c r="W25" s="41">
        <v>0</v>
      </c>
      <c r="X25" s="37">
        <v>0</v>
      </c>
      <c r="Y25" s="38">
        <v>0</v>
      </c>
      <c r="Z25" s="44">
        <f t="shared" si="6"/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f t="shared" si="7"/>
        <v>0</v>
      </c>
    </row>
    <row r="26" spans="1:31" s="33" customFormat="1" ht="11.25">
      <c r="A26" s="35"/>
      <c r="B26" s="36" t="s">
        <v>50</v>
      </c>
      <c r="C26" s="37">
        <v>0</v>
      </c>
      <c r="D26" s="38">
        <v>0</v>
      </c>
      <c r="E26" s="38">
        <v>0</v>
      </c>
      <c r="F26" s="39">
        <f t="shared" si="0"/>
        <v>0</v>
      </c>
      <c r="G26" s="40">
        <v>0</v>
      </c>
      <c r="H26" s="41"/>
      <c r="I26" s="41">
        <v>0</v>
      </c>
      <c r="J26" s="41">
        <v>0</v>
      </c>
      <c r="K26" s="42">
        <f t="shared" si="1"/>
        <v>0</v>
      </c>
      <c r="L26" s="43">
        <v>0</v>
      </c>
      <c r="M26" s="38">
        <v>0</v>
      </c>
      <c r="N26" s="38">
        <v>0</v>
      </c>
      <c r="O26" s="44">
        <f t="shared" si="2"/>
        <v>0</v>
      </c>
      <c r="P26" s="37">
        <v>0</v>
      </c>
      <c r="Q26" s="38">
        <v>0</v>
      </c>
      <c r="R26" s="44">
        <f t="shared" si="3"/>
        <v>0</v>
      </c>
      <c r="S26" s="41">
        <f t="shared" si="4"/>
        <v>0</v>
      </c>
      <c r="T26" s="37">
        <v>0</v>
      </c>
      <c r="U26" s="44">
        <v>-455657</v>
      </c>
      <c r="V26" s="41">
        <f t="shared" si="5"/>
        <v>-455657</v>
      </c>
      <c r="W26" s="41">
        <v>0</v>
      </c>
      <c r="X26" s="37">
        <v>0</v>
      </c>
      <c r="Y26" s="38">
        <v>0</v>
      </c>
      <c r="Z26" s="44">
        <f t="shared" si="6"/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f t="shared" si="7"/>
        <v>0</v>
      </c>
    </row>
    <row r="27" spans="1:31" s="33" customFormat="1" ht="11.25">
      <c r="A27" s="35"/>
      <c r="B27" s="36" t="s">
        <v>51</v>
      </c>
      <c r="C27" s="37">
        <v>0</v>
      </c>
      <c r="D27" s="38">
        <v>0</v>
      </c>
      <c r="E27" s="38">
        <v>0</v>
      </c>
      <c r="F27" s="39">
        <f t="shared" si="0"/>
        <v>0</v>
      </c>
      <c r="G27" s="40">
        <v>0</v>
      </c>
      <c r="H27" s="41"/>
      <c r="I27" s="41">
        <v>0</v>
      </c>
      <c r="J27" s="41">
        <v>0</v>
      </c>
      <c r="K27" s="42">
        <f t="shared" si="1"/>
        <v>0</v>
      </c>
      <c r="L27" s="43">
        <v>0</v>
      </c>
      <c r="M27" s="38">
        <v>0</v>
      </c>
      <c r="N27" s="38">
        <v>0</v>
      </c>
      <c r="O27" s="44">
        <f t="shared" si="2"/>
        <v>0</v>
      </c>
      <c r="P27" s="37">
        <v>0</v>
      </c>
      <c r="Q27" s="38">
        <v>0</v>
      </c>
      <c r="R27" s="44">
        <f t="shared" si="3"/>
        <v>0</v>
      </c>
      <c r="S27" s="41">
        <f t="shared" si="4"/>
        <v>0</v>
      </c>
      <c r="T27" s="37">
        <v>0</v>
      </c>
      <c r="U27" s="44">
        <v>0</v>
      </c>
      <c r="V27" s="41">
        <f t="shared" si="5"/>
        <v>0</v>
      </c>
      <c r="W27" s="41">
        <v>0</v>
      </c>
      <c r="X27" s="37">
        <v>0</v>
      </c>
      <c r="Y27" s="38">
        <v>0</v>
      </c>
      <c r="Z27" s="44">
        <f t="shared" si="6"/>
        <v>0</v>
      </c>
      <c r="AA27" s="41">
        <v>0</v>
      </c>
      <c r="AB27" s="41">
        <v>0</v>
      </c>
      <c r="AC27" s="41">
        <v>156420</v>
      </c>
      <c r="AD27" s="41">
        <v>0</v>
      </c>
      <c r="AE27" s="41">
        <f t="shared" si="7"/>
        <v>156420</v>
      </c>
    </row>
    <row r="28" spans="1:31" s="33" customFormat="1" ht="11.25">
      <c r="A28" s="35"/>
      <c r="B28" s="36" t="s">
        <v>52</v>
      </c>
      <c r="C28" s="37">
        <v>0</v>
      </c>
      <c r="D28" s="38">
        <v>0</v>
      </c>
      <c r="E28" s="38">
        <v>0</v>
      </c>
      <c r="F28" s="39">
        <v>0</v>
      </c>
      <c r="G28" s="40">
        <v>151387000</v>
      </c>
      <c r="H28" s="41"/>
      <c r="I28" s="41">
        <v>0</v>
      </c>
      <c r="J28" s="41">
        <v>0</v>
      </c>
      <c r="K28" s="42">
        <f t="shared" si="1"/>
        <v>151387000</v>
      </c>
      <c r="L28" s="43">
        <v>0</v>
      </c>
      <c r="M28" s="38">
        <v>0</v>
      </c>
      <c r="N28" s="38">
        <v>0</v>
      </c>
      <c r="O28" s="44">
        <f t="shared" si="2"/>
        <v>0</v>
      </c>
      <c r="P28" s="37">
        <v>0</v>
      </c>
      <c r="Q28" s="38">
        <v>0</v>
      </c>
      <c r="R28" s="44">
        <f t="shared" si="3"/>
        <v>0</v>
      </c>
      <c r="S28" s="41">
        <f t="shared" si="4"/>
        <v>0</v>
      </c>
      <c r="T28" s="37">
        <v>0</v>
      </c>
      <c r="U28" s="44">
        <v>0</v>
      </c>
      <c r="V28" s="41">
        <f t="shared" si="5"/>
        <v>0</v>
      </c>
      <c r="W28" s="41">
        <v>0</v>
      </c>
      <c r="X28" s="37">
        <v>0</v>
      </c>
      <c r="Y28" s="38">
        <v>0</v>
      </c>
      <c r="Z28" s="44">
        <f t="shared" si="6"/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f t="shared" si="7"/>
        <v>0</v>
      </c>
    </row>
    <row r="29" spans="1:31" s="33" customFormat="1" ht="12.75" customHeight="1" thickBot="1">
      <c r="A29" s="35"/>
      <c r="B29" s="58" t="s">
        <v>53</v>
      </c>
      <c r="C29" s="59">
        <v>0</v>
      </c>
      <c r="D29" s="60">
        <v>0</v>
      </c>
      <c r="E29" s="60">
        <v>0</v>
      </c>
      <c r="F29" s="61">
        <f t="shared" ref="F29" si="10">C29+D29+E29</f>
        <v>0</v>
      </c>
      <c r="G29" s="62">
        <v>0</v>
      </c>
      <c r="H29" s="63"/>
      <c r="I29" s="63">
        <v>193380</v>
      </c>
      <c r="J29" s="63">
        <v>0</v>
      </c>
      <c r="K29" s="65">
        <f t="shared" si="1"/>
        <v>193380</v>
      </c>
      <c r="L29" s="66">
        <v>0</v>
      </c>
      <c r="M29" s="60">
        <v>0</v>
      </c>
      <c r="N29" s="60">
        <v>0</v>
      </c>
      <c r="O29" s="67">
        <f t="shared" si="2"/>
        <v>0</v>
      </c>
      <c r="P29" s="59">
        <v>0</v>
      </c>
      <c r="Q29" s="60">
        <v>0</v>
      </c>
      <c r="R29" s="67">
        <f t="shared" si="3"/>
        <v>0</v>
      </c>
      <c r="S29" s="63">
        <f t="shared" si="4"/>
        <v>0</v>
      </c>
      <c r="T29" s="59">
        <v>0</v>
      </c>
      <c r="U29" s="67">
        <v>6469814.29</v>
      </c>
      <c r="V29" s="63">
        <f t="shared" si="5"/>
        <v>6469814.29</v>
      </c>
      <c r="W29" s="63">
        <v>0</v>
      </c>
      <c r="X29" s="59">
        <v>0</v>
      </c>
      <c r="Y29" s="60">
        <v>0</v>
      </c>
      <c r="Z29" s="67">
        <f t="shared" si="6"/>
        <v>0</v>
      </c>
      <c r="AA29" s="63">
        <v>0</v>
      </c>
      <c r="AB29" s="63">
        <v>0</v>
      </c>
      <c r="AC29" s="63">
        <v>0</v>
      </c>
      <c r="AD29" s="63">
        <v>1359840</v>
      </c>
      <c r="AE29" s="63">
        <f t="shared" si="7"/>
        <v>1359840</v>
      </c>
    </row>
    <row r="30" spans="1:31" s="33" customFormat="1" thickBot="1">
      <c r="A30" s="35"/>
      <c r="B30" s="70" t="s">
        <v>55</v>
      </c>
      <c r="C30" s="71">
        <f t="shared" ref="C30:AE30" si="11">SUM(C23:C29)</f>
        <v>90024506.993818119</v>
      </c>
      <c r="D30" s="72">
        <f t="shared" si="11"/>
        <v>52071943.724556327</v>
      </c>
      <c r="E30" s="72">
        <f t="shared" si="11"/>
        <v>1304149.2816253195</v>
      </c>
      <c r="F30" s="73">
        <f t="shared" si="11"/>
        <v>143400599.99999976</v>
      </c>
      <c r="G30" s="74">
        <f t="shared" si="11"/>
        <v>151387000</v>
      </c>
      <c r="H30" s="75"/>
      <c r="I30" s="75">
        <f t="shared" si="11"/>
        <v>193380</v>
      </c>
      <c r="J30" s="75">
        <f t="shared" si="11"/>
        <v>1165369.9999999923</v>
      </c>
      <c r="K30" s="76">
        <f t="shared" si="11"/>
        <v>296146349.99999976</v>
      </c>
      <c r="L30" s="77">
        <f t="shared" si="11"/>
        <v>10111131.77</v>
      </c>
      <c r="M30" s="72">
        <f t="shared" si="11"/>
        <v>6800485.2000000002</v>
      </c>
      <c r="N30" s="72">
        <f t="shared" si="11"/>
        <v>15565193.029999999</v>
      </c>
      <c r="O30" s="78">
        <f t="shared" si="11"/>
        <v>32476810</v>
      </c>
      <c r="P30" s="71">
        <f t="shared" si="11"/>
        <v>3304579.9999999925</v>
      </c>
      <c r="Q30" s="72">
        <f t="shared" si="11"/>
        <v>172349.99999999936</v>
      </c>
      <c r="R30" s="78">
        <f t="shared" si="11"/>
        <v>3476929.9999999921</v>
      </c>
      <c r="S30" s="75">
        <f t="shared" si="11"/>
        <v>35953739.999999993</v>
      </c>
      <c r="T30" s="71">
        <f t="shared" si="11"/>
        <v>46194999.999999888</v>
      </c>
      <c r="U30" s="78">
        <f t="shared" si="11"/>
        <v>7114157.2900000019</v>
      </c>
      <c r="V30" s="75">
        <f t="shared" si="11"/>
        <v>53309157.289999887</v>
      </c>
      <c r="W30" s="75">
        <f t="shared" si="11"/>
        <v>1865580.0000000033</v>
      </c>
      <c r="X30" s="71">
        <f t="shared" si="11"/>
        <v>213470</v>
      </c>
      <c r="Y30" s="72">
        <f t="shared" si="11"/>
        <v>82550</v>
      </c>
      <c r="Z30" s="78">
        <f t="shared" si="11"/>
        <v>296020</v>
      </c>
      <c r="AA30" s="75">
        <f t="shared" si="11"/>
        <v>44840</v>
      </c>
      <c r="AB30" s="75">
        <f t="shared" si="11"/>
        <v>25140</v>
      </c>
      <c r="AC30" s="75">
        <f t="shared" si="11"/>
        <v>156420</v>
      </c>
      <c r="AD30" s="75">
        <f t="shared" si="11"/>
        <v>1359840</v>
      </c>
      <c r="AE30" s="75">
        <f t="shared" si="11"/>
        <v>1882260</v>
      </c>
    </row>
    <row r="31" spans="1:31" s="33" customFormat="1" ht="11.25">
      <c r="A31" s="35"/>
      <c r="B31" s="79" t="s">
        <v>45</v>
      </c>
      <c r="C31" s="31">
        <v>0</v>
      </c>
      <c r="D31" s="29">
        <v>0</v>
      </c>
      <c r="E31" s="29">
        <v>0</v>
      </c>
      <c r="F31" s="80">
        <f t="shared" si="0"/>
        <v>0</v>
      </c>
      <c r="G31" s="81">
        <v>0</v>
      </c>
      <c r="H31" s="32"/>
      <c r="I31" s="32">
        <v>0</v>
      </c>
      <c r="J31" s="32">
        <v>670540</v>
      </c>
      <c r="K31" s="82">
        <f t="shared" si="1"/>
        <v>670540</v>
      </c>
      <c r="L31" s="28">
        <v>0</v>
      </c>
      <c r="M31" s="29">
        <v>0</v>
      </c>
      <c r="N31" s="29">
        <v>0</v>
      </c>
      <c r="O31" s="30">
        <f t="shared" si="2"/>
        <v>0</v>
      </c>
      <c r="P31" s="31">
        <v>0</v>
      </c>
      <c r="Q31" s="29">
        <v>0</v>
      </c>
      <c r="R31" s="30">
        <f t="shared" si="3"/>
        <v>0</v>
      </c>
      <c r="S31" s="32">
        <f t="shared" si="4"/>
        <v>0</v>
      </c>
      <c r="T31" s="31">
        <v>0</v>
      </c>
      <c r="U31" s="30">
        <v>0</v>
      </c>
      <c r="V31" s="32">
        <f t="shared" si="5"/>
        <v>0</v>
      </c>
      <c r="W31" s="32">
        <v>0</v>
      </c>
      <c r="X31" s="31">
        <v>0</v>
      </c>
      <c r="Y31" s="29">
        <v>0</v>
      </c>
      <c r="Z31" s="30">
        <f t="shared" si="6"/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f t="shared" si="7"/>
        <v>0</v>
      </c>
    </row>
    <row r="32" spans="1:31" s="33" customFormat="1" ht="11.25">
      <c r="A32" s="35"/>
      <c r="B32" s="36" t="s">
        <v>48</v>
      </c>
      <c r="C32" s="37">
        <v>0</v>
      </c>
      <c r="D32" s="38">
        <v>0</v>
      </c>
      <c r="E32" s="38">
        <v>0</v>
      </c>
      <c r="F32" s="39">
        <f t="shared" si="0"/>
        <v>0</v>
      </c>
      <c r="G32" s="40">
        <v>0</v>
      </c>
      <c r="H32" s="41"/>
      <c r="I32" s="41">
        <v>0</v>
      </c>
      <c r="J32" s="41">
        <v>0</v>
      </c>
      <c r="K32" s="42">
        <f t="shared" si="1"/>
        <v>0</v>
      </c>
      <c r="L32" s="43">
        <v>3402272.38</v>
      </c>
      <c r="M32" s="38">
        <v>2288280.23</v>
      </c>
      <c r="N32" s="38">
        <v>5237497.3899999997</v>
      </c>
      <c r="O32" s="44">
        <f t="shared" si="2"/>
        <v>10928050</v>
      </c>
      <c r="P32" s="37">
        <v>3775589.9999999916</v>
      </c>
      <c r="Q32" s="38">
        <v>109370.00000000073</v>
      </c>
      <c r="R32" s="44">
        <f t="shared" si="3"/>
        <v>3884959.9999999925</v>
      </c>
      <c r="S32" s="41">
        <f t="shared" si="4"/>
        <v>14813009.999999993</v>
      </c>
      <c r="T32" s="37">
        <v>40983830.000000089</v>
      </c>
      <c r="U32" s="44">
        <v>97499.999999999869</v>
      </c>
      <c r="V32" s="41">
        <f t="shared" si="5"/>
        <v>41081330.000000089</v>
      </c>
      <c r="W32" s="41">
        <v>1303849.9999999963</v>
      </c>
      <c r="X32" s="37">
        <v>207950</v>
      </c>
      <c r="Y32" s="38">
        <v>73510</v>
      </c>
      <c r="Z32" s="44">
        <f t="shared" si="6"/>
        <v>281460</v>
      </c>
      <c r="AA32" s="41">
        <v>43240</v>
      </c>
      <c r="AB32" s="41">
        <v>23290</v>
      </c>
      <c r="AC32" s="41">
        <v>0</v>
      </c>
      <c r="AD32" s="41">
        <v>0</v>
      </c>
      <c r="AE32" s="41">
        <f t="shared" si="7"/>
        <v>347990</v>
      </c>
    </row>
    <row r="33" spans="1:40" s="33" customFormat="1" ht="11.25">
      <c r="A33" s="35"/>
      <c r="B33" s="36" t="s">
        <v>50</v>
      </c>
      <c r="C33" s="37">
        <v>0</v>
      </c>
      <c r="D33" s="38">
        <v>0</v>
      </c>
      <c r="E33" s="38">
        <v>0</v>
      </c>
      <c r="F33" s="39">
        <f t="shared" si="0"/>
        <v>0</v>
      </c>
      <c r="G33" s="40">
        <v>0</v>
      </c>
      <c r="H33" s="41"/>
      <c r="I33" s="41">
        <v>0</v>
      </c>
      <c r="J33" s="41">
        <v>0</v>
      </c>
      <c r="K33" s="42">
        <f t="shared" si="1"/>
        <v>0</v>
      </c>
      <c r="L33" s="43">
        <v>0</v>
      </c>
      <c r="M33" s="38">
        <v>0</v>
      </c>
      <c r="N33" s="38">
        <v>0</v>
      </c>
      <c r="O33" s="44">
        <f t="shared" si="2"/>
        <v>0</v>
      </c>
      <c r="P33" s="37">
        <v>0</v>
      </c>
      <c r="Q33" s="38">
        <v>0</v>
      </c>
      <c r="R33" s="44">
        <f t="shared" si="3"/>
        <v>0</v>
      </c>
      <c r="S33" s="41">
        <f t="shared" si="4"/>
        <v>0</v>
      </c>
      <c r="T33" s="37">
        <v>0</v>
      </c>
      <c r="U33" s="44">
        <v>-40388</v>
      </c>
      <c r="V33" s="41">
        <f t="shared" si="5"/>
        <v>-40388</v>
      </c>
      <c r="W33" s="41">
        <v>0</v>
      </c>
      <c r="X33" s="37">
        <v>0</v>
      </c>
      <c r="Y33" s="38">
        <v>0</v>
      </c>
      <c r="Z33" s="44">
        <f t="shared" si="6"/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f t="shared" si="7"/>
        <v>0</v>
      </c>
    </row>
    <row r="34" spans="1:40" s="33" customFormat="1" ht="12.75" customHeight="1" thickBot="1">
      <c r="A34" s="35"/>
      <c r="B34" s="86" t="s">
        <v>53</v>
      </c>
      <c r="C34" s="87">
        <v>0</v>
      </c>
      <c r="D34" s="88">
        <v>0</v>
      </c>
      <c r="E34" s="88">
        <v>0</v>
      </c>
      <c r="F34" s="89">
        <f t="shared" si="0"/>
        <v>0</v>
      </c>
      <c r="G34" s="90">
        <v>0</v>
      </c>
      <c r="H34" s="91"/>
      <c r="I34" s="91">
        <v>193380</v>
      </c>
      <c r="J34" s="91">
        <v>0</v>
      </c>
      <c r="K34" s="92">
        <f t="shared" si="1"/>
        <v>193380</v>
      </c>
      <c r="L34" s="66">
        <v>0</v>
      </c>
      <c r="M34" s="60">
        <v>0</v>
      </c>
      <c r="N34" s="60">
        <v>0</v>
      </c>
      <c r="O34" s="67">
        <f t="shared" si="2"/>
        <v>0</v>
      </c>
      <c r="P34" s="59">
        <v>0</v>
      </c>
      <c r="Q34" s="60">
        <v>0</v>
      </c>
      <c r="R34" s="67">
        <f t="shared" si="3"/>
        <v>0</v>
      </c>
      <c r="S34" s="63">
        <f t="shared" si="4"/>
        <v>0</v>
      </c>
      <c r="T34" s="59">
        <v>0</v>
      </c>
      <c r="U34" s="67">
        <v>7519312.0599999996</v>
      </c>
      <c r="V34" s="63">
        <f t="shared" si="5"/>
        <v>7519312.0599999996</v>
      </c>
      <c r="W34" s="63">
        <v>0</v>
      </c>
      <c r="X34" s="59">
        <v>0</v>
      </c>
      <c r="Y34" s="60">
        <v>0</v>
      </c>
      <c r="Z34" s="67">
        <f t="shared" si="6"/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f t="shared" si="7"/>
        <v>0</v>
      </c>
    </row>
    <row r="35" spans="1:40" s="33" customFormat="1" thickBot="1">
      <c r="A35" s="35"/>
      <c r="B35" s="93" t="s">
        <v>56</v>
      </c>
      <c r="C35" s="94">
        <f t="shared" ref="C35:AE35" si="12">SUM(C31:C34)</f>
        <v>0</v>
      </c>
      <c r="D35" s="95">
        <f t="shared" si="12"/>
        <v>0</v>
      </c>
      <c r="E35" s="95">
        <f t="shared" si="12"/>
        <v>0</v>
      </c>
      <c r="F35" s="96">
        <f t="shared" si="12"/>
        <v>0</v>
      </c>
      <c r="G35" s="97">
        <f t="shared" si="12"/>
        <v>0</v>
      </c>
      <c r="H35" s="98"/>
      <c r="I35" s="98">
        <f t="shared" si="12"/>
        <v>193380</v>
      </c>
      <c r="J35" s="98">
        <f t="shared" si="12"/>
        <v>670540</v>
      </c>
      <c r="K35" s="99">
        <f t="shared" si="12"/>
        <v>863920</v>
      </c>
      <c r="L35" s="77">
        <f t="shared" si="12"/>
        <v>3402272.38</v>
      </c>
      <c r="M35" s="72">
        <f t="shared" si="12"/>
        <v>2288280.23</v>
      </c>
      <c r="N35" s="72">
        <f t="shared" si="12"/>
        <v>5237497.3899999997</v>
      </c>
      <c r="O35" s="78">
        <f t="shared" si="12"/>
        <v>10928050</v>
      </c>
      <c r="P35" s="71">
        <f t="shared" si="12"/>
        <v>3775589.9999999916</v>
      </c>
      <c r="Q35" s="72">
        <f t="shared" si="12"/>
        <v>109370.00000000073</v>
      </c>
      <c r="R35" s="78">
        <f t="shared" si="12"/>
        <v>3884959.9999999925</v>
      </c>
      <c r="S35" s="75">
        <f t="shared" si="12"/>
        <v>14813009.999999993</v>
      </c>
      <c r="T35" s="71">
        <f t="shared" si="12"/>
        <v>40983830.000000089</v>
      </c>
      <c r="U35" s="78">
        <f t="shared" si="12"/>
        <v>7576424.0599999996</v>
      </c>
      <c r="V35" s="75">
        <f t="shared" si="12"/>
        <v>48560254.060000092</v>
      </c>
      <c r="W35" s="75">
        <f t="shared" si="12"/>
        <v>1303849.9999999963</v>
      </c>
      <c r="X35" s="71">
        <f t="shared" si="12"/>
        <v>207950</v>
      </c>
      <c r="Y35" s="72">
        <f t="shared" si="12"/>
        <v>73510</v>
      </c>
      <c r="Z35" s="78">
        <f t="shared" si="12"/>
        <v>281460</v>
      </c>
      <c r="AA35" s="75">
        <f t="shared" si="12"/>
        <v>43240</v>
      </c>
      <c r="AB35" s="75">
        <f t="shared" si="12"/>
        <v>23290</v>
      </c>
      <c r="AC35" s="75">
        <f t="shared" si="12"/>
        <v>0</v>
      </c>
      <c r="AD35" s="75">
        <f t="shared" si="12"/>
        <v>0</v>
      </c>
      <c r="AE35" s="75">
        <f t="shared" si="12"/>
        <v>347990</v>
      </c>
    </row>
    <row r="36" spans="1:40" thickBot="1">
      <c r="A36" s="20"/>
      <c r="B36" s="100" t="s">
        <v>57</v>
      </c>
      <c r="C36" s="101">
        <f t="shared" ref="C36:AE36" si="13">C13+C22+C30+C35</f>
        <v>281377584.26185101</v>
      </c>
      <c r="D36" s="102">
        <f t="shared" si="13"/>
        <v>157396607.08331865</v>
      </c>
      <c r="E36" s="102">
        <f t="shared" si="13"/>
        <v>4016808.6548306243</v>
      </c>
      <c r="F36" s="103">
        <f t="shared" si="13"/>
        <v>442791000.0000003</v>
      </c>
      <c r="G36" s="104">
        <f>G13+G22+G30+G35</f>
        <v>479190000</v>
      </c>
      <c r="H36" s="105"/>
      <c r="I36" s="105">
        <f>I13+I22+I30+I35</f>
        <v>580140</v>
      </c>
      <c r="J36" s="105">
        <f t="shared" si="13"/>
        <v>4137999.9999999925</v>
      </c>
      <c r="K36" s="106">
        <f t="shared" si="13"/>
        <v>926699140.00000024</v>
      </c>
      <c r="L36" s="107">
        <f t="shared" si="13"/>
        <v>34649672.129999995</v>
      </c>
      <c r="M36" s="102">
        <f t="shared" si="13"/>
        <v>23304471.530000001</v>
      </c>
      <c r="N36" s="102">
        <f t="shared" si="13"/>
        <v>50404336.340000004</v>
      </c>
      <c r="O36" s="108">
        <f t="shared" si="13"/>
        <v>108358480</v>
      </c>
      <c r="P36" s="101">
        <f t="shared" si="13"/>
        <v>13784709.999999978</v>
      </c>
      <c r="Q36" s="102">
        <f t="shared" si="13"/>
        <v>696789.9999999986</v>
      </c>
      <c r="R36" s="108">
        <f t="shared" si="13"/>
        <v>14481499.999999978</v>
      </c>
      <c r="S36" s="105">
        <f t="shared" si="13"/>
        <v>122839980</v>
      </c>
      <c r="T36" s="101">
        <f t="shared" si="13"/>
        <v>179568829.99999997</v>
      </c>
      <c r="U36" s="108">
        <f t="shared" si="13"/>
        <v>28456629.159999985</v>
      </c>
      <c r="V36" s="105">
        <f t="shared" si="13"/>
        <v>208025459.15999994</v>
      </c>
      <c r="W36" s="105">
        <f t="shared" si="13"/>
        <v>6919420.0000000019</v>
      </c>
      <c r="X36" s="101">
        <f t="shared" si="13"/>
        <v>987209.99999999965</v>
      </c>
      <c r="Y36" s="102">
        <f t="shared" si="13"/>
        <v>332680</v>
      </c>
      <c r="Z36" s="108">
        <f t="shared" si="13"/>
        <v>1319889.9999999995</v>
      </c>
      <c r="AA36" s="105">
        <f t="shared" si="13"/>
        <v>210340</v>
      </c>
      <c r="AB36" s="105">
        <f t="shared" si="13"/>
        <v>98709.999999999985</v>
      </c>
      <c r="AC36" s="105">
        <f t="shared" si="13"/>
        <v>234630</v>
      </c>
      <c r="AD36" s="105">
        <f t="shared" si="13"/>
        <v>1467090</v>
      </c>
      <c r="AE36" s="105">
        <f t="shared" si="13"/>
        <v>3330660</v>
      </c>
    </row>
    <row r="37" spans="1:40" s="109" customFormat="1" ht="12.75" thickBot="1">
      <c r="B37" s="110"/>
      <c r="C37" s="111"/>
      <c r="D37" s="111"/>
      <c r="F37" s="112"/>
      <c r="G37" s="111"/>
      <c r="H37" s="111"/>
      <c r="I37" s="111"/>
      <c r="K37" s="112"/>
      <c r="L37" s="111"/>
      <c r="M37" s="111"/>
      <c r="N37" s="111"/>
      <c r="O37" s="112"/>
      <c r="P37" s="111"/>
      <c r="Q37" s="113"/>
      <c r="R37" s="113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4"/>
      <c r="AG37" s="114"/>
      <c r="AH37" s="114"/>
      <c r="AI37" s="114"/>
      <c r="AJ37" s="114"/>
      <c r="AK37" s="114"/>
      <c r="AL37" s="114"/>
      <c r="AM37" s="114"/>
      <c r="AN37" s="114"/>
    </row>
    <row r="38" spans="1:40" s="6" customFormat="1" ht="15" customHeight="1" thickBot="1">
      <c r="A38" s="4"/>
      <c r="B38" s="220" t="s">
        <v>58</v>
      </c>
      <c r="C38" s="259" t="s">
        <v>59</v>
      </c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1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6" customFormat="1" ht="15" customHeight="1" thickBot="1">
      <c r="A39" s="4"/>
      <c r="B39" s="258"/>
      <c r="C39" s="262" t="s">
        <v>2</v>
      </c>
      <c r="D39" s="263"/>
      <c r="E39" s="263"/>
      <c r="F39" s="263"/>
      <c r="G39" s="263"/>
      <c r="H39" s="263"/>
      <c r="I39" s="263"/>
      <c r="J39" s="263"/>
      <c r="K39" s="264"/>
      <c r="L39" s="268" t="s">
        <v>3</v>
      </c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70"/>
      <c r="AD39" s="270"/>
      <c r="AE39" s="271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3" customFormat="1" ht="35.25" customHeight="1" thickBot="1">
      <c r="A40" s="1"/>
      <c r="B40" s="258"/>
      <c r="C40" s="265"/>
      <c r="D40" s="266"/>
      <c r="E40" s="266"/>
      <c r="F40" s="266"/>
      <c r="G40" s="266"/>
      <c r="H40" s="266"/>
      <c r="I40" s="266"/>
      <c r="J40" s="266"/>
      <c r="K40" s="267"/>
      <c r="L40" s="272" t="s">
        <v>4</v>
      </c>
      <c r="M40" s="269"/>
      <c r="N40" s="269"/>
      <c r="O40" s="269"/>
      <c r="P40" s="269"/>
      <c r="Q40" s="269"/>
      <c r="R40" s="269"/>
      <c r="S40" s="271"/>
      <c r="T40" s="273" t="s">
        <v>5</v>
      </c>
      <c r="U40" s="230"/>
      <c r="V40" s="231"/>
      <c r="W40" s="7" t="s">
        <v>6</v>
      </c>
      <c r="X40" s="240" t="s">
        <v>7</v>
      </c>
      <c r="Y40" s="241"/>
      <c r="Z40" s="241"/>
      <c r="AA40" s="241"/>
      <c r="AB40" s="241"/>
      <c r="AC40" s="241"/>
      <c r="AD40" s="241"/>
      <c r="AE40" s="242"/>
      <c r="AF40" s="2"/>
      <c r="AG40" s="2"/>
      <c r="AH40" s="2"/>
      <c r="AI40" s="2"/>
      <c r="AJ40" s="2"/>
      <c r="AK40" s="2"/>
      <c r="AL40" s="2"/>
      <c r="AM40" s="2"/>
      <c r="AN40" s="2"/>
    </row>
    <row r="41" spans="1:40" s="3" customFormat="1" ht="30.75" customHeight="1" thickBot="1">
      <c r="A41" s="1"/>
      <c r="B41" s="258"/>
      <c r="C41" s="243" t="s">
        <v>8</v>
      </c>
      <c r="D41" s="244"/>
      <c r="E41" s="244"/>
      <c r="F41" s="245"/>
      <c r="G41" s="246" t="s">
        <v>9</v>
      </c>
      <c r="H41" s="248" t="s">
        <v>10</v>
      </c>
      <c r="I41" s="246" t="s">
        <v>11</v>
      </c>
      <c r="J41" s="250" t="s">
        <v>12</v>
      </c>
      <c r="K41" s="199" t="s">
        <v>13</v>
      </c>
      <c r="L41" s="252" t="s">
        <v>14</v>
      </c>
      <c r="M41" s="253"/>
      <c r="N41" s="253"/>
      <c r="O41" s="254"/>
      <c r="P41" s="243" t="s">
        <v>15</v>
      </c>
      <c r="Q41" s="244"/>
      <c r="R41" s="255"/>
      <c r="S41" s="199" t="s">
        <v>16</v>
      </c>
      <c r="T41" s="233" t="s">
        <v>17</v>
      </c>
      <c r="U41" s="235" t="s">
        <v>18</v>
      </c>
      <c r="V41" s="237" t="s">
        <v>19</v>
      </c>
      <c r="W41" s="199" t="s">
        <v>20</v>
      </c>
      <c r="X41" s="192" t="s">
        <v>21</v>
      </c>
      <c r="Y41" s="193"/>
      <c r="Z41" s="239"/>
      <c r="AA41" s="215" t="s">
        <v>22</v>
      </c>
      <c r="AB41" s="215" t="s">
        <v>23</v>
      </c>
      <c r="AC41" s="217" t="s">
        <v>24</v>
      </c>
      <c r="AD41" s="217" t="s">
        <v>25</v>
      </c>
      <c r="AE41" s="199" t="s">
        <v>26</v>
      </c>
      <c r="AF41" s="2"/>
      <c r="AG41" s="2"/>
      <c r="AH41" s="2"/>
      <c r="AI41" s="2"/>
      <c r="AJ41" s="2"/>
      <c r="AK41" s="2"/>
      <c r="AL41" s="2"/>
      <c r="AM41" s="2"/>
      <c r="AN41" s="2"/>
    </row>
    <row r="42" spans="1:40" s="3" customFormat="1" ht="48" customHeight="1" thickBot="1">
      <c r="A42" s="1"/>
      <c r="B42" s="258"/>
      <c r="C42" s="8" t="s">
        <v>27</v>
      </c>
      <c r="D42" s="9" t="s">
        <v>28</v>
      </c>
      <c r="E42" s="115" t="s">
        <v>29</v>
      </c>
      <c r="F42" s="116" t="s">
        <v>30</v>
      </c>
      <c r="G42" s="247"/>
      <c r="H42" s="249"/>
      <c r="I42" s="247"/>
      <c r="J42" s="251"/>
      <c r="K42" s="219"/>
      <c r="L42" s="117" t="s">
        <v>31</v>
      </c>
      <c r="M42" s="118" t="s">
        <v>32</v>
      </c>
      <c r="N42" s="118" t="s">
        <v>33</v>
      </c>
      <c r="O42" s="119" t="s">
        <v>34</v>
      </c>
      <c r="P42" s="120" t="s">
        <v>35</v>
      </c>
      <c r="Q42" s="121" t="s">
        <v>36</v>
      </c>
      <c r="R42" s="122" t="s">
        <v>37</v>
      </c>
      <c r="S42" s="219"/>
      <c r="T42" s="234"/>
      <c r="U42" s="236"/>
      <c r="V42" s="238"/>
      <c r="W42" s="219"/>
      <c r="X42" s="123" t="s">
        <v>38</v>
      </c>
      <c r="Y42" s="124" t="s">
        <v>39</v>
      </c>
      <c r="Z42" s="125" t="s">
        <v>40</v>
      </c>
      <c r="AA42" s="216"/>
      <c r="AB42" s="216"/>
      <c r="AC42" s="218"/>
      <c r="AD42" s="218"/>
      <c r="AE42" s="219"/>
      <c r="AF42" s="2"/>
      <c r="AG42" s="2"/>
      <c r="AH42" s="2"/>
      <c r="AI42" s="2"/>
      <c r="AJ42" s="2"/>
      <c r="AK42" s="2"/>
      <c r="AL42" s="2"/>
      <c r="AM42" s="2"/>
      <c r="AN42" s="2"/>
    </row>
    <row r="43" spans="1:40" s="140" customFormat="1" ht="11.25">
      <c r="A43" s="126"/>
      <c r="B43" s="127" t="s">
        <v>60</v>
      </c>
      <c r="C43" s="128">
        <v>0</v>
      </c>
      <c r="D43" s="129">
        <v>0</v>
      </c>
      <c r="E43" s="129">
        <v>0</v>
      </c>
      <c r="F43" s="24">
        <f>C43+D43+E43</f>
        <v>0</v>
      </c>
      <c r="G43" s="130">
        <v>0</v>
      </c>
      <c r="H43" s="130"/>
      <c r="I43" s="130">
        <v>0</v>
      </c>
      <c r="J43" s="130">
        <v>0</v>
      </c>
      <c r="K43" s="131">
        <f>F43+G43+I43+J43</f>
        <v>0</v>
      </c>
      <c r="L43" s="132">
        <v>0</v>
      </c>
      <c r="M43" s="133">
        <v>0</v>
      </c>
      <c r="N43" s="133">
        <v>0</v>
      </c>
      <c r="O43" s="134">
        <f>L43+M43+N43</f>
        <v>0</v>
      </c>
      <c r="P43" s="132">
        <v>0</v>
      </c>
      <c r="Q43" s="133">
        <v>0</v>
      </c>
      <c r="R43" s="135">
        <f>P43+Q43</f>
        <v>0</v>
      </c>
      <c r="S43" s="136">
        <f>O43+R43</f>
        <v>0</v>
      </c>
      <c r="T43" s="137">
        <v>0</v>
      </c>
      <c r="U43" s="138">
        <v>0</v>
      </c>
      <c r="V43" s="130">
        <f t="shared" ref="V43" si="14">SUM(T43:U43)</f>
        <v>0</v>
      </c>
      <c r="W43" s="131">
        <v>0</v>
      </c>
      <c r="X43" s="137">
        <v>0</v>
      </c>
      <c r="Y43" s="129">
        <v>0</v>
      </c>
      <c r="Z43" s="138">
        <f>X43+Y43</f>
        <v>0</v>
      </c>
      <c r="AA43" s="130">
        <v>0</v>
      </c>
      <c r="AB43" s="130">
        <v>385.2</v>
      </c>
      <c r="AC43" s="130">
        <v>0</v>
      </c>
      <c r="AD43" s="130">
        <v>0</v>
      </c>
      <c r="AE43" s="25">
        <f>Z43+AA43+AB43</f>
        <v>385.2</v>
      </c>
      <c r="AF43" s="139"/>
      <c r="AG43" s="139"/>
      <c r="AH43" s="139"/>
      <c r="AI43" s="139"/>
      <c r="AJ43" s="139"/>
      <c r="AK43" s="139"/>
      <c r="AL43" s="139"/>
      <c r="AM43" s="139"/>
      <c r="AN43" s="139"/>
    </row>
    <row r="44" spans="1:40" s="33" customFormat="1" ht="11.25">
      <c r="A44" s="35"/>
      <c r="B44" s="141" t="s">
        <v>61</v>
      </c>
      <c r="C44" s="37">
        <v>31297168.800000012</v>
      </c>
      <c r="D44" s="38">
        <v>18120780.980000004</v>
      </c>
      <c r="E44" s="38">
        <v>481018.52</v>
      </c>
      <c r="F44" s="39">
        <f t="shared" ref="F44:F58" si="15">C44+D44+E44</f>
        <v>49898968.300000019</v>
      </c>
      <c r="G44" s="142">
        <v>22848293.720000006</v>
      </c>
      <c r="H44" s="142">
        <v>1021968.48</v>
      </c>
      <c r="I44" s="142">
        <v>0</v>
      </c>
      <c r="J44" s="142">
        <v>383694.99999999983</v>
      </c>
      <c r="K44" s="40">
        <f>F44+G44+I44+J44</f>
        <v>73130957.020000026</v>
      </c>
      <c r="L44" s="43">
        <v>3154837.3199999994</v>
      </c>
      <c r="M44" s="38">
        <v>2070618.8300000003</v>
      </c>
      <c r="N44" s="38">
        <v>5054651.549999998</v>
      </c>
      <c r="O44" s="39">
        <f t="shared" ref="O44:O58" si="16">L44+M44+N44</f>
        <v>10280107.699999997</v>
      </c>
      <c r="P44" s="43">
        <v>1047690.36</v>
      </c>
      <c r="Q44" s="38">
        <v>56400</v>
      </c>
      <c r="R44" s="44">
        <f t="shared" ref="R44:R58" si="17">SUM(P44:Q44)</f>
        <v>1104090.3599999999</v>
      </c>
      <c r="S44" s="40">
        <f>O44+R44</f>
        <v>11384198.059999997</v>
      </c>
      <c r="T44" s="43">
        <v>14839201.40000001</v>
      </c>
      <c r="U44" s="39">
        <v>1913140.5099999998</v>
      </c>
      <c r="V44" s="142">
        <f>SUM(T44:U44)</f>
        <v>16752341.910000009</v>
      </c>
      <c r="W44" s="40">
        <v>598674.59000000008</v>
      </c>
      <c r="X44" s="43">
        <v>63452.740000000005</v>
      </c>
      <c r="Y44" s="38">
        <v>18641.27</v>
      </c>
      <c r="Z44" s="39">
        <f>X44+Y44</f>
        <v>82094.010000000009</v>
      </c>
      <c r="AA44" s="142">
        <v>19526.73000000001</v>
      </c>
      <c r="AB44" s="142">
        <v>9753.66</v>
      </c>
      <c r="AC44" s="142">
        <v>0</v>
      </c>
      <c r="AD44" s="142">
        <v>0</v>
      </c>
      <c r="AE44" s="40">
        <f t="shared" ref="AE44:AE58" si="18">Z44+AA44+AB44</f>
        <v>111374.40000000002</v>
      </c>
    </row>
    <row r="45" spans="1:40" s="33" customFormat="1" ht="11.25">
      <c r="A45" s="35"/>
      <c r="B45" s="141" t="s">
        <v>62</v>
      </c>
      <c r="C45" s="37">
        <v>31562158.580000013</v>
      </c>
      <c r="D45" s="38">
        <v>18249670.140000004</v>
      </c>
      <c r="E45" s="38">
        <v>429591.36999999982</v>
      </c>
      <c r="F45" s="39">
        <f t="shared" si="15"/>
        <v>50241420.090000011</v>
      </c>
      <c r="G45" s="142">
        <v>60442133.480000004</v>
      </c>
      <c r="H45" s="142">
        <v>510984.24</v>
      </c>
      <c r="I45" s="142">
        <v>0</v>
      </c>
      <c r="J45" s="142">
        <v>342604.90299999993</v>
      </c>
      <c r="K45" s="40">
        <f>F45+G45+I45+J45</f>
        <v>111026158.47300002</v>
      </c>
      <c r="L45" s="43">
        <v>3509605.1899999985</v>
      </c>
      <c r="M45" s="38">
        <v>2455692.7699999991</v>
      </c>
      <c r="N45" s="38">
        <v>5405801.3800000045</v>
      </c>
      <c r="O45" s="39">
        <f t="shared" si="16"/>
        <v>11371099.340000002</v>
      </c>
      <c r="P45" s="43">
        <v>1155363.6000000001</v>
      </c>
      <c r="Q45" s="38">
        <v>58500</v>
      </c>
      <c r="R45" s="44">
        <f t="shared" si="17"/>
        <v>1213863.6000000001</v>
      </c>
      <c r="S45" s="40">
        <f t="shared" ref="S45:S58" si="19">O45+R45</f>
        <v>12584962.940000001</v>
      </c>
      <c r="T45" s="43">
        <v>15957403.970000006</v>
      </c>
      <c r="U45" s="39">
        <v>2178882.7399999993</v>
      </c>
      <c r="V45" s="142">
        <f t="shared" ref="V45:V58" si="20">SUM(T45:U45)</f>
        <v>18136286.710000005</v>
      </c>
      <c r="W45" s="40">
        <v>645048.22999999975</v>
      </c>
      <c r="X45" s="43">
        <v>73436.759999999995</v>
      </c>
      <c r="Y45" s="38">
        <v>26119.11</v>
      </c>
      <c r="Z45" s="39">
        <f t="shared" ref="Z45:Z58" si="21">X45+Y45</f>
        <v>99555.87</v>
      </c>
      <c r="AA45" s="142">
        <v>19106.240000000002</v>
      </c>
      <c r="AB45" s="142">
        <v>0</v>
      </c>
      <c r="AC45" s="142">
        <v>0</v>
      </c>
      <c r="AD45" s="142">
        <v>0</v>
      </c>
      <c r="AE45" s="40">
        <f t="shared" si="18"/>
        <v>118662.11</v>
      </c>
    </row>
    <row r="46" spans="1:40" s="33" customFormat="1" thickBot="1">
      <c r="A46" s="35"/>
      <c r="B46" s="143" t="s">
        <v>63</v>
      </c>
      <c r="C46" s="87">
        <v>34517597.909999989</v>
      </c>
      <c r="D46" s="88">
        <v>17833261.820000004</v>
      </c>
      <c r="E46" s="88">
        <v>440654.29</v>
      </c>
      <c r="F46" s="89">
        <f t="shared" si="15"/>
        <v>52791514.019999988</v>
      </c>
      <c r="G46" s="144">
        <v>25330218.439999998</v>
      </c>
      <c r="H46" s="144">
        <v>364988.75999999995</v>
      </c>
      <c r="I46" s="144">
        <v>0</v>
      </c>
      <c r="J46" s="144">
        <v>351881.02999999991</v>
      </c>
      <c r="K46" s="90">
        <f>F46+G46+I46+J46</f>
        <v>78473613.48999998</v>
      </c>
      <c r="L46" s="66">
        <v>3995928.68</v>
      </c>
      <c r="M46" s="60">
        <v>2643577.7999999998</v>
      </c>
      <c r="N46" s="60">
        <v>5950245.5999999996</v>
      </c>
      <c r="O46" s="61">
        <f t="shared" si="16"/>
        <v>12589752.08</v>
      </c>
      <c r="P46" s="66">
        <v>1262119.7999999998</v>
      </c>
      <c r="Q46" s="60">
        <v>75060</v>
      </c>
      <c r="R46" s="67">
        <f t="shared" si="17"/>
        <v>1337179.7999999998</v>
      </c>
      <c r="S46" s="62">
        <f t="shared" si="19"/>
        <v>13926931.879999999</v>
      </c>
      <c r="T46" s="66">
        <v>16904066.479999997</v>
      </c>
      <c r="U46" s="61">
        <v>2559867.27</v>
      </c>
      <c r="V46" s="145">
        <f t="shared" si="20"/>
        <v>19463933.749999996</v>
      </c>
      <c r="W46" s="62">
        <v>707176.26</v>
      </c>
      <c r="X46" s="66">
        <v>146006.27000000002</v>
      </c>
      <c r="Y46" s="60">
        <v>43547.340000000004</v>
      </c>
      <c r="Z46" s="61">
        <f t="shared" si="21"/>
        <v>189553.61000000002</v>
      </c>
      <c r="AA46" s="145">
        <v>22498.530000000006</v>
      </c>
      <c r="AB46" s="145">
        <v>8071.82</v>
      </c>
      <c r="AC46" s="145">
        <v>0</v>
      </c>
      <c r="AD46" s="145">
        <v>0</v>
      </c>
      <c r="AE46" s="62">
        <f t="shared" si="18"/>
        <v>220123.96000000002</v>
      </c>
    </row>
    <row r="47" spans="1:40" s="33" customFormat="1" thickBot="1">
      <c r="A47" s="35"/>
      <c r="B47" s="93" t="s">
        <v>47</v>
      </c>
      <c r="C47" s="94">
        <f t="shared" ref="C47:AE47" si="22">SUM(C43:C46)</f>
        <v>97376925.290000021</v>
      </c>
      <c r="D47" s="95">
        <f t="shared" si="22"/>
        <v>54203712.940000013</v>
      </c>
      <c r="E47" s="95">
        <f t="shared" si="22"/>
        <v>1351264.18</v>
      </c>
      <c r="F47" s="96">
        <f t="shared" si="22"/>
        <v>152931902.41000003</v>
      </c>
      <c r="G47" s="146">
        <f t="shared" si="22"/>
        <v>108620645.64000002</v>
      </c>
      <c r="H47" s="146"/>
      <c r="I47" s="146">
        <f t="shared" si="22"/>
        <v>0</v>
      </c>
      <c r="J47" s="146">
        <f t="shared" si="22"/>
        <v>1078180.9329999997</v>
      </c>
      <c r="K47" s="97">
        <f t="shared" si="22"/>
        <v>262630728.98300001</v>
      </c>
      <c r="L47" s="77">
        <f t="shared" si="22"/>
        <v>10660371.189999998</v>
      </c>
      <c r="M47" s="72">
        <f t="shared" si="22"/>
        <v>7169889.3999999994</v>
      </c>
      <c r="N47" s="72">
        <f t="shared" si="22"/>
        <v>16410698.530000003</v>
      </c>
      <c r="O47" s="73">
        <f t="shared" si="22"/>
        <v>34240959.119999997</v>
      </c>
      <c r="P47" s="77">
        <f t="shared" si="22"/>
        <v>3465173.76</v>
      </c>
      <c r="Q47" s="72">
        <f t="shared" si="22"/>
        <v>189960</v>
      </c>
      <c r="R47" s="78">
        <f t="shared" si="22"/>
        <v>3655133.76</v>
      </c>
      <c r="S47" s="74">
        <f t="shared" si="22"/>
        <v>37896092.879999995</v>
      </c>
      <c r="T47" s="77">
        <f t="shared" si="22"/>
        <v>47700671.850000009</v>
      </c>
      <c r="U47" s="73">
        <f t="shared" si="22"/>
        <v>6651890.5199999996</v>
      </c>
      <c r="V47" s="147">
        <f t="shared" si="22"/>
        <v>54352562.370000005</v>
      </c>
      <c r="W47" s="74">
        <f t="shared" si="22"/>
        <v>1950899.0799999998</v>
      </c>
      <c r="X47" s="77">
        <f t="shared" si="22"/>
        <v>282895.77</v>
      </c>
      <c r="Y47" s="72">
        <f t="shared" si="22"/>
        <v>88307.72</v>
      </c>
      <c r="Z47" s="73">
        <f t="shared" si="22"/>
        <v>371203.49</v>
      </c>
      <c r="AA47" s="147">
        <f t="shared" si="22"/>
        <v>61131.500000000022</v>
      </c>
      <c r="AB47" s="147">
        <f t="shared" si="22"/>
        <v>18210.68</v>
      </c>
      <c r="AC47" s="147">
        <f t="shared" si="22"/>
        <v>0</v>
      </c>
      <c r="AD47" s="147">
        <f t="shared" si="22"/>
        <v>0</v>
      </c>
      <c r="AE47" s="74">
        <f t="shared" si="22"/>
        <v>450545.67000000004</v>
      </c>
    </row>
    <row r="48" spans="1:40" s="139" customFormat="1" ht="11.25">
      <c r="A48" s="148"/>
      <c r="B48" s="149" t="s">
        <v>64</v>
      </c>
      <c r="C48" s="31">
        <v>30747823.459999997</v>
      </c>
      <c r="D48" s="29">
        <v>17199383.540000003</v>
      </c>
      <c r="E48" s="29">
        <v>403594.73999999993</v>
      </c>
      <c r="F48" s="80">
        <f t="shared" si="15"/>
        <v>48350801.740000002</v>
      </c>
      <c r="G48" s="150">
        <v>45842586.679999977</v>
      </c>
      <c r="H48" s="150">
        <v>0</v>
      </c>
      <c r="I48" s="150">
        <v>0</v>
      </c>
      <c r="J48" s="150">
        <v>322155.83</v>
      </c>
      <c r="K48" s="81">
        <f>F48+G48+I48+J48</f>
        <v>94515544.249999985</v>
      </c>
      <c r="L48" s="28">
        <v>3431514.09</v>
      </c>
      <c r="M48" s="29">
        <v>2138838.7299999991</v>
      </c>
      <c r="N48" s="29">
        <v>5044801.1699999962</v>
      </c>
      <c r="O48" s="80">
        <f t="shared" si="16"/>
        <v>10615153.989999995</v>
      </c>
      <c r="P48" s="28">
        <v>1038570</v>
      </c>
      <c r="Q48" s="29">
        <v>64620</v>
      </c>
      <c r="R48" s="30">
        <f t="shared" si="17"/>
        <v>1103190</v>
      </c>
      <c r="S48" s="81">
        <f t="shared" si="19"/>
        <v>11718343.989999995</v>
      </c>
      <c r="T48" s="28">
        <v>15497724.740000004</v>
      </c>
      <c r="U48" s="80">
        <v>2833652.5300000003</v>
      </c>
      <c r="V48" s="150">
        <f t="shared" si="20"/>
        <v>18331377.270000003</v>
      </c>
      <c r="W48" s="81">
        <v>591982.26999999979</v>
      </c>
      <c r="X48" s="28">
        <v>69203.850000000006</v>
      </c>
      <c r="Y48" s="29">
        <v>29624.539999999997</v>
      </c>
      <c r="Z48" s="80">
        <f t="shared" si="21"/>
        <v>98828.39</v>
      </c>
      <c r="AA48" s="150">
        <v>18503.460000000003</v>
      </c>
      <c r="AB48" s="150">
        <v>8824.74</v>
      </c>
      <c r="AC48" s="150">
        <v>0</v>
      </c>
      <c r="AD48" s="150">
        <v>0</v>
      </c>
      <c r="AE48" s="81">
        <f t="shared" si="18"/>
        <v>126156.59000000001</v>
      </c>
    </row>
    <row r="49" spans="1:40" s="139" customFormat="1" ht="11.25">
      <c r="A49" s="148"/>
      <c r="B49" s="141" t="s">
        <v>65</v>
      </c>
      <c r="C49" s="37">
        <v>33203811.500000007</v>
      </c>
      <c r="D49" s="38">
        <v>18430223.680000003</v>
      </c>
      <c r="E49" s="38">
        <v>434452.86999999982</v>
      </c>
      <c r="F49" s="39">
        <f t="shared" si="15"/>
        <v>52068488.050000004</v>
      </c>
      <c r="G49" s="142">
        <v>54529318.319999672</v>
      </c>
      <c r="H49" s="142">
        <v>1727934.64</v>
      </c>
      <c r="I49" s="142">
        <v>96692.44</v>
      </c>
      <c r="J49" s="142">
        <v>346849.54</v>
      </c>
      <c r="K49" s="40">
        <f>F49+G49+I49+J49</f>
        <v>107041348.34999968</v>
      </c>
      <c r="L49" s="43">
        <v>4015885.1899999995</v>
      </c>
      <c r="M49" s="38">
        <v>2481656.6399999992</v>
      </c>
      <c r="N49" s="38">
        <v>5959449.0500000007</v>
      </c>
      <c r="O49" s="39">
        <f t="shared" si="16"/>
        <v>12456990.879999999</v>
      </c>
      <c r="P49" s="43">
        <v>1210961.76</v>
      </c>
      <c r="Q49" s="38">
        <v>66360</v>
      </c>
      <c r="R49" s="44">
        <f t="shared" si="17"/>
        <v>1277321.76</v>
      </c>
      <c r="S49" s="40">
        <f t="shared" si="19"/>
        <v>13734312.639999999</v>
      </c>
      <c r="T49" s="43">
        <v>17950145.970000006</v>
      </c>
      <c r="U49" s="39">
        <v>3592032.9099999997</v>
      </c>
      <c r="V49" s="142">
        <f t="shared" si="20"/>
        <v>21542178.880000006</v>
      </c>
      <c r="W49" s="40">
        <v>727764.74</v>
      </c>
      <c r="X49" s="43">
        <v>68824.87</v>
      </c>
      <c r="Y49" s="38">
        <v>31600.600000000006</v>
      </c>
      <c r="Z49" s="39">
        <f t="shared" si="21"/>
        <v>100425.47</v>
      </c>
      <c r="AA49" s="142">
        <v>30278.41</v>
      </c>
      <c r="AB49" s="142">
        <v>5613.23</v>
      </c>
      <c r="AC49" s="142">
        <v>0</v>
      </c>
      <c r="AD49" s="142">
        <v>0</v>
      </c>
      <c r="AE49" s="40">
        <f t="shared" si="18"/>
        <v>136317.11000000002</v>
      </c>
    </row>
    <row r="50" spans="1:40" s="139" customFormat="1" thickBot="1">
      <c r="A50" s="148"/>
      <c r="B50" s="143" t="s">
        <v>66</v>
      </c>
      <c r="C50" s="87">
        <v>0</v>
      </c>
      <c r="D50" s="88">
        <v>0</v>
      </c>
      <c r="E50" s="88">
        <v>0</v>
      </c>
      <c r="F50" s="89">
        <f t="shared" si="15"/>
        <v>0</v>
      </c>
      <c r="G50" s="144">
        <v>26571180.319999933</v>
      </c>
      <c r="H50" s="144"/>
      <c r="I50" s="144">
        <v>0</v>
      </c>
      <c r="J50" s="144">
        <v>0</v>
      </c>
      <c r="K50" s="90">
        <f t="shared" ref="K50:K58" si="23">SUM(F50:J50)</f>
        <v>26571180.319999933</v>
      </c>
      <c r="L50" s="66">
        <v>0</v>
      </c>
      <c r="M50" s="60">
        <v>0</v>
      </c>
      <c r="N50" s="60">
        <v>0</v>
      </c>
      <c r="O50" s="61">
        <f t="shared" si="16"/>
        <v>0</v>
      </c>
      <c r="P50" s="66">
        <v>0</v>
      </c>
      <c r="Q50" s="60">
        <v>0</v>
      </c>
      <c r="R50" s="67">
        <f t="shared" si="17"/>
        <v>0</v>
      </c>
      <c r="S50" s="62">
        <f t="shared" si="19"/>
        <v>0</v>
      </c>
      <c r="T50" s="66">
        <v>0</v>
      </c>
      <c r="U50" s="61">
        <v>0</v>
      </c>
      <c r="V50" s="145">
        <f t="shared" si="20"/>
        <v>0</v>
      </c>
      <c r="W50" s="62">
        <v>0</v>
      </c>
      <c r="X50" s="66">
        <v>0</v>
      </c>
      <c r="Y50" s="60">
        <v>0</v>
      </c>
      <c r="Z50" s="61">
        <f t="shared" si="21"/>
        <v>0</v>
      </c>
      <c r="AA50" s="145">
        <v>0</v>
      </c>
      <c r="AB50" s="145">
        <v>0</v>
      </c>
      <c r="AC50" s="145">
        <v>0</v>
      </c>
      <c r="AD50" s="145">
        <v>0</v>
      </c>
      <c r="AE50" s="62">
        <f t="shared" si="18"/>
        <v>0</v>
      </c>
    </row>
    <row r="51" spans="1:40" s="33" customFormat="1" thickBot="1">
      <c r="A51" s="35"/>
      <c r="B51" s="151" t="s">
        <v>54</v>
      </c>
      <c r="C51" s="152">
        <f>SUM(C48:C50)</f>
        <v>63951634.960000008</v>
      </c>
      <c r="D51" s="153">
        <f t="shared" ref="D51:AE51" si="24">SUM(D48:D50)</f>
        <v>35629607.220000006</v>
      </c>
      <c r="E51" s="153">
        <f t="shared" si="24"/>
        <v>838047.60999999975</v>
      </c>
      <c r="F51" s="154">
        <f t="shared" si="24"/>
        <v>100419289.79000001</v>
      </c>
      <c r="G51" s="155">
        <f t="shared" si="24"/>
        <v>126943085.31999958</v>
      </c>
      <c r="H51" s="155"/>
      <c r="I51" s="155">
        <f t="shared" si="24"/>
        <v>96692.44</v>
      </c>
      <c r="J51" s="155">
        <f t="shared" si="24"/>
        <v>669005.37</v>
      </c>
      <c r="K51" s="156">
        <f t="shared" si="24"/>
        <v>228128072.9199996</v>
      </c>
      <c r="L51" s="77">
        <f t="shared" si="24"/>
        <v>7447399.2799999993</v>
      </c>
      <c r="M51" s="72">
        <f t="shared" si="24"/>
        <v>4620495.3699999982</v>
      </c>
      <c r="N51" s="72">
        <f t="shared" si="24"/>
        <v>11004250.219999997</v>
      </c>
      <c r="O51" s="73">
        <f t="shared" si="24"/>
        <v>23072144.869999994</v>
      </c>
      <c r="P51" s="77">
        <f t="shared" si="24"/>
        <v>2249531.7599999998</v>
      </c>
      <c r="Q51" s="72">
        <f t="shared" si="24"/>
        <v>130980</v>
      </c>
      <c r="R51" s="78">
        <f t="shared" si="24"/>
        <v>2380511.7599999998</v>
      </c>
      <c r="S51" s="74">
        <f t="shared" si="24"/>
        <v>25452656.629999995</v>
      </c>
      <c r="T51" s="77">
        <f t="shared" si="24"/>
        <v>33447870.710000008</v>
      </c>
      <c r="U51" s="73">
        <f t="shared" si="24"/>
        <v>6425685.4399999995</v>
      </c>
      <c r="V51" s="147">
        <f t="shared" si="24"/>
        <v>39873556.150000006</v>
      </c>
      <c r="W51" s="74">
        <f t="shared" si="24"/>
        <v>1319747.0099999998</v>
      </c>
      <c r="X51" s="77">
        <f t="shared" si="24"/>
        <v>138028.72</v>
      </c>
      <c r="Y51" s="72">
        <f t="shared" si="24"/>
        <v>61225.14</v>
      </c>
      <c r="Z51" s="73">
        <f t="shared" si="24"/>
        <v>199253.86</v>
      </c>
      <c r="AA51" s="147">
        <f t="shared" si="24"/>
        <v>48781.87</v>
      </c>
      <c r="AB51" s="147">
        <f t="shared" si="24"/>
        <v>14437.97</v>
      </c>
      <c r="AC51" s="147">
        <f t="shared" si="24"/>
        <v>0</v>
      </c>
      <c r="AD51" s="147">
        <f t="shared" si="24"/>
        <v>0</v>
      </c>
      <c r="AE51" s="74">
        <f t="shared" si="24"/>
        <v>262473.7</v>
      </c>
    </row>
    <row r="52" spans="1:40" s="33" customFormat="1" ht="11.25">
      <c r="A52" s="35"/>
      <c r="B52" s="157" t="s">
        <v>67</v>
      </c>
      <c r="C52" s="23">
        <v>0</v>
      </c>
      <c r="D52" s="23">
        <v>0</v>
      </c>
      <c r="E52" s="23">
        <v>0</v>
      </c>
      <c r="F52" s="24">
        <f t="shared" si="15"/>
        <v>0</v>
      </c>
      <c r="G52" s="158">
        <v>0</v>
      </c>
      <c r="H52" s="158"/>
      <c r="I52" s="158">
        <v>0</v>
      </c>
      <c r="J52" s="158">
        <v>0</v>
      </c>
      <c r="K52" s="25">
        <f t="shared" si="23"/>
        <v>0</v>
      </c>
      <c r="L52" s="28">
        <v>0</v>
      </c>
      <c r="M52" s="29">
        <v>0</v>
      </c>
      <c r="N52" s="29">
        <v>0</v>
      </c>
      <c r="O52" s="80">
        <f t="shared" si="16"/>
        <v>0</v>
      </c>
      <c r="P52" s="28">
        <v>0</v>
      </c>
      <c r="Q52" s="29">
        <v>0</v>
      </c>
      <c r="R52" s="30">
        <f t="shared" si="17"/>
        <v>0</v>
      </c>
      <c r="S52" s="81">
        <f t="shared" si="19"/>
        <v>0</v>
      </c>
      <c r="T52" s="28">
        <v>0</v>
      </c>
      <c r="U52" s="80">
        <v>0</v>
      </c>
      <c r="V52" s="150">
        <f t="shared" si="20"/>
        <v>0</v>
      </c>
      <c r="W52" s="81">
        <v>0</v>
      </c>
      <c r="X52" s="28">
        <v>0</v>
      </c>
      <c r="Y52" s="29">
        <v>0</v>
      </c>
      <c r="Z52" s="80">
        <f t="shared" si="21"/>
        <v>0</v>
      </c>
      <c r="AA52" s="150">
        <v>0</v>
      </c>
      <c r="AB52" s="150">
        <v>0</v>
      </c>
      <c r="AC52" s="150">
        <v>0</v>
      </c>
      <c r="AD52" s="150">
        <v>0</v>
      </c>
      <c r="AE52" s="81">
        <f t="shared" si="18"/>
        <v>0</v>
      </c>
    </row>
    <row r="53" spans="1:40" s="33" customFormat="1" ht="11.25">
      <c r="A53" s="35"/>
      <c r="B53" s="159" t="s">
        <v>68</v>
      </c>
      <c r="C53" s="38">
        <v>0</v>
      </c>
      <c r="D53" s="38">
        <v>0</v>
      </c>
      <c r="E53" s="38">
        <v>0</v>
      </c>
      <c r="F53" s="39">
        <f t="shared" si="15"/>
        <v>0</v>
      </c>
      <c r="G53" s="142">
        <v>0</v>
      </c>
      <c r="H53" s="142"/>
      <c r="I53" s="142">
        <v>0</v>
      </c>
      <c r="J53" s="142">
        <v>0</v>
      </c>
      <c r="K53" s="40">
        <f t="shared" si="23"/>
        <v>0</v>
      </c>
      <c r="L53" s="43">
        <v>0</v>
      </c>
      <c r="M53" s="38">
        <v>0</v>
      </c>
      <c r="N53" s="38">
        <v>0</v>
      </c>
      <c r="O53" s="39">
        <f t="shared" si="16"/>
        <v>0</v>
      </c>
      <c r="P53" s="43">
        <v>0</v>
      </c>
      <c r="Q53" s="38">
        <v>0</v>
      </c>
      <c r="R53" s="44">
        <f t="shared" si="17"/>
        <v>0</v>
      </c>
      <c r="S53" s="40">
        <f t="shared" si="19"/>
        <v>0</v>
      </c>
      <c r="T53" s="43">
        <v>0</v>
      </c>
      <c r="U53" s="39">
        <v>0</v>
      </c>
      <c r="V53" s="142">
        <f t="shared" si="20"/>
        <v>0</v>
      </c>
      <c r="W53" s="40">
        <v>0</v>
      </c>
      <c r="X53" s="43">
        <v>0</v>
      </c>
      <c r="Y53" s="38">
        <v>0</v>
      </c>
      <c r="Z53" s="39">
        <f t="shared" si="21"/>
        <v>0</v>
      </c>
      <c r="AA53" s="142">
        <v>0</v>
      </c>
      <c r="AB53" s="142">
        <v>0</v>
      </c>
      <c r="AC53" s="142">
        <v>0</v>
      </c>
      <c r="AD53" s="142">
        <v>0</v>
      </c>
      <c r="AE53" s="40">
        <f t="shared" si="18"/>
        <v>0</v>
      </c>
    </row>
    <row r="54" spans="1:40" s="33" customFormat="1" thickBot="1">
      <c r="A54" s="35"/>
      <c r="B54" s="160" t="s">
        <v>69</v>
      </c>
      <c r="C54" s="60">
        <v>0</v>
      </c>
      <c r="D54" s="60">
        <v>0</v>
      </c>
      <c r="E54" s="60">
        <v>0</v>
      </c>
      <c r="F54" s="61">
        <f t="shared" si="15"/>
        <v>0</v>
      </c>
      <c r="G54" s="145">
        <v>0</v>
      </c>
      <c r="H54" s="145"/>
      <c r="I54" s="145">
        <v>0</v>
      </c>
      <c r="J54" s="145">
        <v>0</v>
      </c>
      <c r="K54" s="62">
        <f t="shared" si="23"/>
        <v>0</v>
      </c>
      <c r="L54" s="66">
        <v>0</v>
      </c>
      <c r="M54" s="60">
        <v>0</v>
      </c>
      <c r="N54" s="60">
        <v>0</v>
      </c>
      <c r="O54" s="61">
        <f t="shared" si="16"/>
        <v>0</v>
      </c>
      <c r="P54" s="66">
        <v>0</v>
      </c>
      <c r="Q54" s="60">
        <v>0</v>
      </c>
      <c r="R54" s="67">
        <f t="shared" si="17"/>
        <v>0</v>
      </c>
      <c r="S54" s="62">
        <f t="shared" si="19"/>
        <v>0</v>
      </c>
      <c r="T54" s="66">
        <v>0</v>
      </c>
      <c r="U54" s="61">
        <v>0</v>
      </c>
      <c r="V54" s="145">
        <f t="shared" si="20"/>
        <v>0</v>
      </c>
      <c r="W54" s="62">
        <v>0</v>
      </c>
      <c r="X54" s="66">
        <v>0</v>
      </c>
      <c r="Y54" s="60">
        <v>0</v>
      </c>
      <c r="Z54" s="61">
        <f t="shared" si="21"/>
        <v>0</v>
      </c>
      <c r="AA54" s="145">
        <v>0</v>
      </c>
      <c r="AB54" s="145">
        <v>0</v>
      </c>
      <c r="AC54" s="145">
        <v>0</v>
      </c>
      <c r="AD54" s="145">
        <v>0</v>
      </c>
      <c r="AE54" s="62">
        <f t="shared" si="18"/>
        <v>0</v>
      </c>
    </row>
    <row r="55" spans="1:40" s="33" customFormat="1" thickBot="1">
      <c r="A55" s="35"/>
      <c r="B55" s="70" t="s">
        <v>55</v>
      </c>
      <c r="C55" s="71">
        <f>SUM(C52:C54)</f>
        <v>0</v>
      </c>
      <c r="D55" s="72">
        <f t="shared" ref="D55:AE56" si="25">SUM(D52:D54)</f>
        <v>0</v>
      </c>
      <c r="E55" s="72">
        <f t="shared" si="25"/>
        <v>0</v>
      </c>
      <c r="F55" s="73">
        <f t="shared" si="25"/>
        <v>0</v>
      </c>
      <c r="G55" s="147">
        <f t="shared" si="25"/>
        <v>0</v>
      </c>
      <c r="H55" s="147"/>
      <c r="I55" s="147">
        <f t="shared" si="25"/>
        <v>0</v>
      </c>
      <c r="J55" s="147">
        <f t="shared" si="25"/>
        <v>0</v>
      </c>
      <c r="K55" s="161">
        <f t="shared" si="25"/>
        <v>0</v>
      </c>
      <c r="L55" s="77">
        <f t="shared" si="25"/>
        <v>0</v>
      </c>
      <c r="M55" s="72">
        <f t="shared" si="25"/>
        <v>0</v>
      </c>
      <c r="N55" s="72">
        <f t="shared" si="25"/>
        <v>0</v>
      </c>
      <c r="O55" s="73">
        <f t="shared" si="25"/>
        <v>0</v>
      </c>
      <c r="P55" s="77">
        <f t="shared" si="25"/>
        <v>0</v>
      </c>
      <c r="Q55" s="72">
        <f t="shared" si="25"/>
        <v>0</v>
      </c>
      <c r="R55" s="78">
        <f t="shared" si="25"/>
        <v>0</v>
      </c>
      <c r="S55" s="74">
        <f t="shared" si="25"/>
        <v>0</v>
      </c>
      <c r="T55" s="77">
        <f t="shared" si="25"/>
        <v>0</v>
      </c>
      <c r="U55" s="73">
        <f t="shared" si="25"/>
        <v>0</v>
      </c>
      <c r="V55" s="147">
        <f t="shared" si="25"/>
        <v>0</v>
      </c>
      <c r="W55" s="74">
        <f t="shared" si="25"/>
        <v>0</v>
      </c>
      <c r="X55" s="77">
        <f t="shared" si="25"/>
        <v>0</v>
      </c>
      <c r="Y55" s="72">
        <f t="shared" si="25"/>
        <v>0</v>
      </c>
      <c r="Z55" s="73">
        <f t="shared" si="25"/>
        <v>0</v>
      </c>
      <c r="AA55" s="147">
        <f t="shared" si="25"/>
        <v>0</v>
      </c>
      <c r="AB55" s="147">
        <f t="shared" si="25"/>
        <v>0</v>
      </c>
      <c r="AC55" s="147">
        <f t="shared" si="25"/>
        <v>0</v>
      </c>
      <c r="AD55" s="147">
        <f t="shared" si="25"/>
        <v>0</v>
      </c>
      <c r="AE55" s="74">
        <f t="shared" si="25"/>
        <v>0</v>
      </c>
    </row>
    <row r="56" spans="1:40" s="33" customFormat="1" ht="11.25">
      <c r="A56" s="35"/>
      <c r="B56" s="162" t="s">
        <v>70</v>
      </c>
      <c r="C56" s="31">
        <v>0</v>
      </c>
      <c r="D56" s="29">
        <v>0</v>
      </c>
      <c r="E56" s="29">
        <v>0</v>
      </c>
      <c r="F56" s="80">
        <f t="shared" si="15"/>
        <v>0</v>
      </c>
      <c r="G56" s="150">
        <v>0</v>
      </c>
      <c r="H56" s="150"/>
      <c r="I56" s="150">
        <v>0</v>
      </c>
      <c r="J56" s="150">
        <v>0</v>
      </c>
      <c r="K56" s="81">
        <f t="shared" si="23"/>
        <v>0</v>
      </c>
      <c r="L56" s="28">
        <v>0</v>
      </c>
      <c r="M56" s="163">
        <f t="shared" si="25"/>
        <v>0</v>
      </c>
      <c r="N56" s="29">
        <v>0</v>
      </c>
      <c r="O56" s="80">
        <f t="shared" si="16"/>
        <v>0</v>
      </c>
      <c r="P56" s="28">
        <v>0</v>
      </c>
      <c r="Q56" s="29">
        <v>0</v>
      </c>
      <c r="R56" s="30">
        <f t="shared" si="17"/>
        <v>0</v>
      </c>
      <c r="S56" s="81">
        <f t="shared" si="19"/>
        <v>0</v>
      </c>
      <c r="T56" s="28">
        <v>0</v>
      </c>
      <c r="U56" s="80">
        <v>0</v>
      </c>
      <c r="V56" s="150">
        <f t="shared" si="20"/>
        <v>0</v>
      </c>
      <c r="W56" s="81">
        <v>0</v>
      </c>
      <c r="X56" s="28">
        <v>0</v>
      </c>
      <c r="Y56" s="29">
        <v>0</v>
      </c>
      <c r="Z56" s="80">
        <f t="shared" si="21"/>
        <v>0</v>
      </c>
      <c r="AA56" s="150">
        <v>0</v>
      </c>
      <c r="AB56" s="150">
        <v>0</v>
      </c>
      <c r="AC56" s="150">
        <v>0</v>
      </c>
      <c r="AD56" s="150">
        <v>0</v>
      </c>
      <c r="AE56" s="81">
        <f t="shared" si="18"/>
        <v>0</v>
      </c>
    </row>
    <row r="57" spans="1:40" s="33" customFormat="1" ht="11.25">
      <c r="A57" s="35"/>
      <c r="B57" s="164" t="s">
        <v>71</v>
      </c>
      <c r="C57" s="37">
        <v>0</v>
      </c>
      <c r="D57" s="38">
        <v>0</v>
      </c>
      <c r="E57" s="38">
        <v>0</v>
      </c>
      <c r="F57" s="39">
        <f t="shared" si="15"/>
        <v>0</v>
      </c>
      <c r="G57" s="142">
        <v>0</v>
      </c>
      <c r="H57" s="142"/>
      <c r="I57" s="142">
        <v>0</v>
      </c>
      <c r="J57" s="142">
        <v>0</v>
      </c>
      <c r="K57" s="40">
        <f t="shared" si="23"/>
        <v>0</v>
      </c>
      <c r="L57" s="43">
        <v>0</v>
      </c>
      <c r="M57" s="38">
        <v>0</v>
      </c>
      <c r="N57" s="38">
        <v>0</v>
      </c>
      <c r="O57" s="39">
        <f t="shared" si="16"/>
        <v>0</v>
      </c>
      <c r="P57" s="43">
        <v>0</v>
      </c>
      <c r="Q57" s="38">
        <v>0</v>
      </c>
      <c r="R57" s="44">
        <f t="shared" si="17"/>
        <v>0</v>
      </c>
      <c r="S57" s="40">
        <f t="shared" si="19"/>
        <v>0</v>
      </c>
      <c r="T57" s="43">
        <v>0</v>
      </c>
      <c r="U57" s="39">
        <v>0</v>
      </c>
      <c r="V57" s="142">
        <f t="shared" si="20"/>
        <v>0</v>
      </c>
      <c r="W57" s="40">
        <v>0</v>
      </c>
      <c r="X57" s="43">
        <v>0</v>
      </c>
      <c r="Y57" s="38">
        <v>0</v>
      </c>
      <c r="Z57" s="39">
        <f t="shared" si="21"/>
        <v>0</v>
      </c>
      <c r="AA57" s="142">
        <v>0</v>
      </c>
      <c r="AB57" s="142">
        <v>0</v>
      </c>
      <c r="AC57" s="142">
        <v>0</v>
      </c>
      <c r="AD57" s="142">
        <v>0</v>
      </c>
      <c r="AE57" s="40">
        <f t="shared" si="18"/>
        <v>0</v>
      </c>
    </row>
    <row r="58" spans="1:40" s="33" customFormat="1" thickBot="1">
      <c r="A58" s="35"/>
      <c r="B58" s="165" t="s">
        <v>72</v>
      </c>
      <c r="C58" s="87">
        <v>0</v>
      </c>
      <c r="D58" s="88">
        <v>0</v>
      </c>
      <c r="E58" s="88">
        <v>0</v>
      </c>
      <c r="F58" s="89">
        <f t="shared" si="15"/>
        <v>0</v>
      </c>
      <c r="G58" s="144">
        <v>0</v>
      </c>
      <c r="H58" s="144"/>
      <c r="I58" s="144">
        <v>0</v>
      </c>
      <c r="J58" s="144">
        <v>0</v>
      </c>
      <c r="K58" s="90">
        <f t="shared" si="23"/>
        <v>0</v>
      </c>
      <c r="L58" s="66">
        <v>0</v>
      </c>
      <c r="M58" s="60">
        <v>0</v>
      </c>
      <c r="N58" s="60">
        <v>0</v>
      </c>
      <c r="O58" s="61">
        <f t="shared" si="16"/>
        <v>0</v>
      </c>
      <c r="P58" s="66">
        <v>0</v>
      </c>
      <c r="Q58" s="60">
        <v>0</v>
      </c>
      <c r="R58" s="67">
        <f t="shared" si="17"/>
        <v>0</v>
      </c>
      <c r="S58" s="62">
        <f t="shared" si="19"/>
        <v>0</v>
      </c>
      <c r="T58" s="66">
        <v>0</v>
      </c>
      <c r="U58" s="61">
        <v>0</v>
      </c>
      <c r="V58" s="145">
        <f t="shared" si="20"/>
        <v>0</v>
      </c>
      <c r="W58" s="62">
        <v>0</v>
      </c>
      <c r="X58" s="66">
        <v>0</v>
      </c>
      <c r="Y58" s="60">
        <v>0</v>
      </c>
      <c r="Z58" s="61">
        <f t="shared" si="21"/>
        <v>0</v>
      </c>
      <c r="AA58" s="145">
        <v>0</v>
      </c>
      <c r="AB58" s="145">
        <v>0</v>
      </c>
      <c r="AC58" s="145">
        <v>0</v>
      </c>
      <c r="AD58" s="145">
        <v>0</v>
      </c>
      <c r="AE58" s="62">
        <f t="shared" si="18"/>
        <v>0</v>
      </c>
    </row>
    <row r="59" spans="1:40" s="33" customFormat="1" thickBot="1">
      <c r="A59" s="35"/>
      <c r="B59" s="93" t="s">
        <v>56</v>
      </c>
      <c r="C59" s="94">
        <f>SUM(C56:C58)</f>
        <v>0</v>
      </c>
      <c r="D59" s="95">
        <f t="shared" ref="D59:K59" si="26">SUM(D56:D58)</f>
        <v>0</v>
      </c>
      <c r="E59" s="95">
        <f t="shared" si="26"/>
        <v>0</v>
      </c>
      <c r="F59" s="96">
        <f t="shared" si="26"/>
        <v>0</v>
      </c>
      <c r="G59" s="146">
        <f t="shared" si="26"/>
        <v>0</v>
      </c>
      <c r="H59" s="146"/>
      <c r="I59" s="146">
        <f t="shared" si="26"/>
        <v>0</v>
      </c>
      <c r="J59" s="146">
        <f t="shared" si="26"/>
        <v>0</v>
      </c>
      <c r="K59" s="166">
        <f t="shared" si="26"/>
        <v>0</v>
      </c>
      <c r="L59" s="77">
        <f>SUM(L56:L58)</f>
        <v>0</v>
      </c>
      <c r="M59" s="72">
        <f>SUM(M57:M58)</f>
        <v>0</v>
      </c>
      <c r="N59" s="72">
        <f t="shared" ref="N59:AE59" si="27">SUM(N56:N58)</f>
        <v>0</v>
      </c>
      <c r="O59" s="73">
        <f t="shared" si="27"/>
        <v>0</v>
      </c>
      <c r="P59" s="77">
        <f t="shared" si="27"/>
        <v>0</v>
      </c>
      <c r="Q59" s="72">
        <f t="shared" si="27"/>
        <v>0</v>
      </c>
      <c r="R59" s="78">
        <f t="shared" si="27"/>
        <v>0</v>
      </c>
      <c r="S59" s="74">
        <f t="shared" si="27"/>
        <v>0</v>
      </c>
      <c r="T59" s="77">
        <f t="shared" si="27"/>
        <v>0</v>
      </c>
      <c r="U59" s="73">
        <f t="shared" si="27"/>
        <v>0</v>
      </c>
      <c r="V59" s="147">
        <f t="shared" si="27"/>
        <v>0</v>
      </c>
      <c r="W59" s="74">
        <f t="shared" si="27"/>
        <v>0</v>
      </c>
      <c r="X59" s="77">
        <f t="shared" si="27"/>
        <v>0</v>
      </c>
      <c r="Y59" s="72">
        <f t="shared" si="27"/>
        <v>0</v>
      </c>
      <c r="Z59" s="73">
        <f t="shared" si="27"/>
        <v>0</v>
      </c>
      <c r="AA59" s="147">
        <f t="shared" si="27"/>
        <v>0</v>
      </c>
      <c r="AB59" s="147">
        <f t="shared" si="27"/>
        <v>0</v>
      </c>
      <c r="AC59" s="147">
        <f t="shared" si="27"/>
        <v>0</v>
      </c>
      <c r="AD59" s="147">
        <f t="shared" si="27"/>
        <v>0</v>
      </c>
      <c r="AE59" s="74">
        <f t="shared" si="27"/>
        <v>0</v>
      </c>
    </row>
    <row r="60" spans="1:40" thickBot="1">
      <c r="A60" s="20"/>
      <c r="B60" s="70" t="s">
        <v>57</v>
      </c>
      <c r="C60" s="101">
        <f>C47+C51+C55+C59</f>
        <v>161328560.25000003</v>
      </c>
      <c r="D60" s="102">
        <f t="shared" ref="D60:S60" si="28">D47+D51+D55+D59</f>
        <v>89833320.160000026</v>
      </c>
      <c r="E60" s="102">
        <f t="shared" si="28"/>
        <v>2189311.7899999996</v>
      </c>
      <c r="F60" s="103">
        <f t="shared" si="28"/>
        <v>253351192.20000005</v>
      </c>
      <c r="G60" s="167">
        <f t="shared" si="28"/>
        <v>235563730.95999959</v>
      </c>
      <c r="H60" s="167"/>
      <c r="I60" s="167">
        <f t="shared" si="28"/>
        <v>96692.44</v>
      </c>
      <c r="J60" s="167">
        <f t="shared" si="28"/>
        <v>1747186.3029999998</v>
      </c>
      <c r="K60" s="104">
        <f t="shared" si="28"/>
        <v>490758801.90299964</v>
      </c>
      <c r="L60" s="107">
        <f t="shared" si="28"/>
        <v>18107770.469999999</v>
      </c>
      <c r="M60" s="102">
        <f t="shared" si="28"/>
        <v>11790384.769999998</v>
      </c>
      <c r="N60" s="102">
        <f t="shared" si="28"/>
        <v>27414948.75</v>
      </c>
      <c r="O60" s="103">
        <f t="shared" si="28"/>
        <v>57313103.989999995</v>
      </c>
      <c r="P60" s="107">
        <f t="shared" si="28"/>
        <v>5714705.5199999996</v>
      </c>
      <c r="Q60" s="102">
        <f t="shared" si="28"/>
        <v>320940</v>
      </c>
      <c r="R60" s="108">
        <f t="shared" si="28"/>
        <v>6035645.5199999996</v>
      </c>
      <c r="S60" s="104">
        <f t="shared" si="28"/>
        <v>63348749.50999999</v>
      </c>
      <c r="T60" s="107">
        <f>T47+T51+T55+T59</f>
        <v>81148542.560000017</v>
      </c>
      <c r="U60" s="103">
        <f t="shared" ref="U60:V60" si="29">U47+U51+U55+U59</f>
        <v>13077575.959999999</v>
      </c>
      <c r="V60" s="167">
        <f t="shared" si="29"/>
        <v>94226118.520000011</v>
      </c>
      <c r="W60" s="104">
        <f t="shared" ref="W60:AE60" si="30">SUM(W43:W46)</f>
        <v>1950899.0799999998</v>
      </c>
      <c r="X60" s="107">
        <f t="shared" si="30"/>
        <v>282895.77</v>
      </c>
      <c r="Y60" s="102">
        <f t="shared" si="30"/>
        <v>88307.72</v>
      </c>
      <c r="Z60" s="103">
        <f t="shared" si="30"/>
        <v>371203.49</v>
      </c>
      <c r="AA60" s="167">
        <f t="shared" si="30"/>
        <v>61131.500000000022</v>
      </c>
      <c r="AB60" s="167">
        <f t="shared" si="30"/>
        <v>18210.68</v>
      </c>
      <c r="AC60" s="167">
        <f t="shared" si="30"/>
        <v>0</v>
      </c>
      <c r="AD60" s="167">
        <f t="shared" si="30"/>
        <v>0</v>
      </c>
      <c r="AE60" s="104">
        <f t="shared" si="30"/>
        <v>450545.67000000004</v>
      </c>
    </row>
    <row r="61" spans="1:40" s="172" customFormat="1" thickBot="1">
      <c r="A61" s="109"/>
      <c r="B61" s="168"/>
      <c r="C61" s="169"/>
      <c r="D61" s="169"/>
      <c r="E61" s="169"/>
      <c r="F61" s="169"/>
      <c r="G61" s="169"/>
      <c r="H61" s="169"/>
      <c r="I61" s="169"/>
      <c r="J61" s="169"/>
      <c r="K61" s="169"/>
      <c r="L61" s="170"/>
      <c r="M61" s="170"/>
      <c r="N61" s="170"/>
      <c r="O61" s="170"/>
      <c r="P61" s="170"/>
      <c r="Q61" s="170"/>
      <c r="R61" s="170"/>
      <c r="S61" s="170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71"/>
      <c r="AG61" s="171"/>
      <c r="AH61" s="171"/>
      <c r="AI61" s="171"/>
      <c r="AJ61" s="171"/>
      <c r="AK61" s="171"/>
      <c r="AL61" s="171"/>
      <c r="AM61" s="171"/>
      <c r="AN61" s="171"/>
    </row>
    <row r="62" spans="1:40" s="6" customFormat="1" ht="18.75" thickBot="1">
      <c r="A62" s="4"/>
      <c r="B62" s="220" t="s">
        <v>73</v>
      </c>
      <c r="C62" s="223" t="s">
        <v>74</v>
      </c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5"/>
      <c r="AF62" s="5"/>
      <c r="AG62" s="5"/>
      <c r="AH62" s="5"/>
      <c r="AI62" s="5"/>
      <c r="AJ62" s="5"/>
      <c r="AK62" s="5"/>
      <c r="AL62" s="5"/>
      <c r="AM62" s="5"/>
      <c r="AN62" s="5"/>
    </row>
    <row r="63" spans="1:40" s="3" customFormat="1" ht="53.25" thickBot="1">
      <c r="A63" s="1"/>
      <c r="B63" s="221"/>
      <c r="C63" s="226" t="s">
        <v>2</v>
      </c>
      <c r="D63" s="227"/>
      <c r="E63" s="227"/>
      <c r="F63" s="227"/>
      <c r="G63" s="227"/>
      <c r="H63" s="227"/>
      <c r="I63" s="227"/>
      <c r="J63" s="227"/>
      <c r="K63" s="228"/>
      <c r="L63" s="226" t="s">
        <v>75</v>
      </c>
      <c r="M63" s="227"/>
      <c r="N63" s="227"/>
      <c r="O63" s="227"/>
      <c r="P63" s="227"/>
      <c r="Q63" s="227"/>
      <c r="R63" s="227"/>
      <c r="S63" s="228"/>
      <c r="T63" s="229" t="s">
        <v>76</v>
      </c>
      <c r="U63" s="230"/>
      <c r="V63" s="231"/>
      <c r="W63" s="7" t="s">
        <v>77</v>
      </c>
      <c r="X63" s="226" t="s">
        <v>7</v>
      </c>
      <c r="Y63" s="227"/>
      <c r="Z63" s="227"/>
      <c r="AA63" s="227"/>
      <c r="AB63" s="227"/>
      <c r="AC63" s="227"/>
      <c r="AD63" s="227"/>
      <c r="AE63" s="232"/>
      <c r="AF63" s="2"/>
      <c r="AG63" s="2"/>
      <c r="AH63" s="2"/>
      <c r="AI63" s="2"/>
      <c r="AJ63" s="2"/>
      <c r="AK63" s="2"/>
      <c r="AL63" s="2"/>
      <c r="AM63" s="2"/>
      <c r="AN63" s="2"/>
    </row>
    <row r="64" spans="1:40" s="3" customFormat="1" ht="30.75" customHeight="1">
      <c r="A64" s="1"/>
      <c r="B64" s="221"/>
      <c r="C64" s="210" t="s">
        <v>8</v>
      </c>
      <c r="D64" s="202"/>
      <c r="E64" s="202"/>
      <c r="F64" s="203"/>
      <c r="G64" s="211" t="s">
        <v>9</v>
      </c>
      <c r="H64" s="173"/>
      <c r="I64" s="211" t="s">
        <v>11</v>
      </c>
      <c r="J64" s="213" t="s">
        <v>12</v>
      </c>
      <c r="K64" s="204" t="s">
        <v>13</v>
      </c>
      <c r="L64" s="201" t="s">
        <v>14</v>
      </c>
      <c r="M64" s="202"/>
      <c r="N64" s="202"/>
      <c r="O64" s="203"/>
      <c r="P64" s="201" t="s">
        <v>15</v>
      </c>
      <c r="Q64" s="202"/>
      <c r="R64" s="203"/>
      <c r="S64" s="204" t="s">
        <v>16</v>
      </c>
      <c r="T64" s="206" t="s">
        <v>17</v>
      </c>
      <c r="U64" s="208" t="s">
        <v>18</v>
      </c>
      <c r="V64" s="204" t="s">
        <v>19</v>
      </c>
      <c r="W64" s="204" t="s">
        <v>20</v>
      </c>
      <c r="X64" s="192" t="s">
        <v>21</v>
      </c>
      <c r="Y64" s="193"/>
      <c r="Z64" s="194"/>
      <c r="AA64" s="195" t="s">
        <v>22</v>
      </c>
      <c r="AB64" s="197" t="s">
        <v>23</v>
      </c>
      <c r="AC64" s="197" t="s">
        <v>24</v>
      </c>
      <c r="AD64" s="197" t="s">
        <v>25</v>
      </c>
      <c r="AE64" s="199" t="s">
        <v>26</v>
      </c>
      <c r="AF64" s="2"/>
      <c r="AG64" s="2"/>
      <c r="AH64" s="2"/>
      <c r="AI64" s="2"/>
      <c r="AJ64" s="2"/>
      <c r="AK64" s="2"/>
      <c r="AL64" s="2"/>
      <c r="AM64" s="2"/>
      <c r="AN64" s="2"/>
    </row>
    <row r="65" spans="1:40" s="3" customFormat="1" ht="48" customHeight="1" thickBot="1">
      <c r="A65" s="1"/>
      <c r="B65" s="222"/>
      <c r="C65" s="174" t="s">
        <v>27</v>
      </c>
      <c r="D65" s="175" t="s">
        <v>28</v>
      </c>
      <c r="E65" s="176" t="s">
        <v>29</v>
      </c>
      <c r="F65" s="19" t="s">
        <v>30</v>
      </c>
      <c r="G65" s="212"/>
      <c r="H65" s="177"/>
      <c r="I65" s="212"/>
      <c r="J65" s="214"/>
      <c r="K65" s="205"/>
      <c r="L65" s="178" t="s">
        <v>31</v>
      </c>
      <c r="M65" s="179" t="s">
        <v>32</v>
      </c>
      <c r="N65" s="179" t="s">
        <v>33</v>
      </c>
      <c r="O65" s="19" t="s">
        <v>34</v>
      </c>
      <c r="P65" s="180" t="s">
        <v>35</v>
      </c>
      <c r="Q65" s="181" t="s">
        <v>36</v>
      </c>
      <c r="R65" s="19" t="s">
        <v>37</v>
      </c>
      <c r="S65" s="205"/>
      <c r="T65" s="207"/>
      <c r="U65" s="209"/>
      <c r="V65" s="205"/>
      <c r="W65" s="205"/>
      <c r="X65" s="182" t="s">
        <v>38</v>
      </c>
      <c r="Y65" s="18" t="s">
        <v>39</v>
      </c>
      <c r="Z65" s="19" t="s">
        <v>40</v>
      </c>
      <c r="AA65" s="196"/>
      <c r="AB65" s="198"/>
      <c r="AC65" s="198"/>
      <c r="AD65" s="198"/>
      <c r="AE65" s="200"/>
      <c r="AF65" s="2"/>
      <c r="AG65" s="2"/>
      <c r="AH65" s="2"/>
      <c r="AI65" s="2"/>
      <c r="AJ65" s="2"/>
      <c r="AK65" s="2"/>
      <c r="AL65" s="2"/>
      <c r="AM65" s="2"/>
      <c r="AN65" s="2"/>
    </row>
    <row r="66" spans="1:40" s="33" customFormat="1" ht="11.25">
      <c r="A66" s="35"/>
      <c r="B66" s="183" t="s">
        <v>78</v>
      </c>
      <c r="C66" s="28">
        <f t="shared" ref="C66:AD66" si="31">C13-C47</f>
        <v>0</v>
      </c>
      <c r="D66" s="184">
        <f t="shared" si="31"/>
        <v>-3236702.4100000113</v>
      </c>
      <c r="E66" s="29">
        <f t="shared" si="31"/>
        <v>0</v>
      </c>
      <c r="F66" s="185">
        <f t="shared" si="31"/>
        <v>-3236702.4100000262</v>
      </c>
      <c r="G66" s="186">
        <f t="shared" si="31"/>
        <v>-25329645.64000003</v>
      </c>
      <c r="H66" s="186"/>
      <c r="I66" s="32">
        <f t="shared" ref="I66" si="32">I13-I47</f>
        <v>0</v>
      </c>
      <c r="J66" s="32">
        <f t="shared" si="31"/>
        <v>-2.9999997932463884E-3</v>
      </c>
      <c r="K66" s="32">
        <f t="shared" si="31"/>
        <v>-28566348.053000003</v>
      </c>
      <c r="L66" s="31">
        <f t="shared" si="31"/>
        <v>0</v>
      </c>
      <c r="M66" s="29">
        <f t="shared" si="31"/>
        <v>0</v>
      </c>
      <c r="N66" s="184">
        <f t="shared" si="31"/>
        <v>-2935769.1200000029</v>
      </c>
      <c r="O66" s="30">
        <f t="shared" si="31"/>
        <v>-2935769.1199999973</v>
      </c>
      <c r="P66" s="187">
        <f t="shared" si="31"/>
        <v>-65213.759999999776</v>
      </c>
      <c r="Q66" s="29">
        <f t="shared" si="31"/>
        <v>0</v>
      </c>
      <c r="R66" s="30">
        <f t="shared" si="31"/>
        <v>-65213.759999999776</v>
      </c>
      <c r="S66" s="32">
        <f t="shared" si="31"/>
        <v>-3000982.8799999952</v>
      </c>
      <c r="T66" s="187">
        <f t="shared" si="31"/>
        <v>-900671.85000000894</v>
      </c>
      <c r="U66" s="30">
        <f t="shared" si="31"/>
        <v>-1.862645149230957E-8</v>
      </c>
      <c r="V66" s="186">
        <f t="shared" si="31"/>
        <v>-900671.85000001639</v>
      </c>
      <c r="W66" s="186">
        <f t="shared" si="31"/>
        <v>-66489.079999999842</v>
      </c>
      <c r="X66" s="188">
        <f t="shared" si="31"/>
        <v>-68935.770000000019</v>
      </c>
      <c r="Y66" s="184">
        <f t="shared" si="31"/>
        <v>-5757.7200000000012</v>
      </c>
      <c r="Z66" s="30">
        <f t="shared" si="31"/>
        <v>-74693.489999999991</v>
      </c>
      <c r="AA66" s="189">
        <f t="shared" si="31"/>
        <v>-16291.500000000022</v>
      </c>
      <c r="AB66" s="32">
        <f t="shared" si="31"/>
        <v>0</v>
      </c>
      <c r="AC66" s="32">
        <f t="shared" si="31"/>
        <v>0</v>
      </c>
      <c r="AD66" s="32">
        <f t="shared" si="31"/>
        <v>0</v>
      </c>
      <c r="AE66" s="189">
        <f>AE13-AE47</f>
        <v>-90984.990000000049</v>
      </c>
    </row>
    <row r="67" spans="1:40" s="33" customFormat="1" thickBot="1">
      <c r="A67" s="35"/>
      <c r="B67" s="190" t="s">
        <v>79</v>
      </c>
      <c r="C67" s="66">
        <f t="shared" ref="C67:AE67" si="33">C22-C51+C66</f>
        <v>30024517.018032894</v>
      </c>
      <c r="D67" s="60">
        <f t="shared" si="33"/>
        <v>15491343.198762305</v>
      </c>
      <c r="E67" s="60">
        <f t="shared" si="33"/>
        <v>523347.58320530562</v>
      </c>
      <c r="F67" s="67">
        <f t="shared" si="33"/>
        <v>46039207.800000504</v>
      </c>
      <c r="G67" s="63">
        <f t="shared" si="33"/>
        <v>92239269.040000394</v>
      </c>
      <c r="H67" s="63"/>
      <c r="I67" s="63">
        <f t="shared" ref="I67" si="34">I22-I51+I66</f>
        <v>96687.56</v>
      </c>
      <c r="J67" s="63">
        <f t="shared" si="33"/>
        <v>554903.69700000028</v>
      </c>
      <c r="K67" s="63">
        <f t="shared" si="33"/>
        <v>138930068.09700093</v>
      </c>
      <c r="L67" s="59">
        <f t="shared" si="33"/>
        <v>3028497.51</v>
      </c>
      <c r="M67" s="60">
        <f t="shared" si="33"/>
        <v>2425321.330000001</v>
      </c>
      <c r="N67" s="60">
        <f t="shared" si="33"/>
        <v>2186697.1700000018</v>
      </c>
      <c r="O67" s="67">
        <f t="shared" si="33"/>
        <v>7640516.0100000091</v>
      </c>
      <c r="P67" s="59">
        <f t="shared" si="33"/>
        <v>989834.47999999532</v>
      </c>
      <c r="Q67" s="60">
        <f t="shared" si="33"/>
        <v>94129.999999998574</v>
      </c>
      <c r="R67" s="67">
        <f t="shared" si="33"/>
        <v>1083964.4799999939</v>
      </c>
      <c r="S67" s="63">
        <f t="shared" si="33"/>
        <v>8724480.4900000095</v>
      </c>
      <c r="T67" s="59">
        <f t="shared" si="33"/>
        <v>11241457.439999968</v>
      </c>
      <c r="U67" s="67">
        <f t="shared" si="33"/>
        <v>688471.84999998659</v>
      </c>
      <c r="V67" s="63">
        <f t="shared" si="33"/>
        <v>11929929.289999969</v>
      </c>
      <c r="W67" s="63">
        <f t="shared" si="33"/>
        <v>479343.91000000271</v>
      </c>
      <c r="X67" s="66">
        <f t="shared" si="33"/>
        <v>144865.50999999963</v>
      </c>
      <c r="Y67" s="60">
        <f t="shared" si="33"/>
        <v>27087.14</v>
      </c>
      <c r="Z67" s="67">
        <f t="shared" si="33"/>
        <v>171952.64999999967</v>
      </c>
      <c r="AA67" s="62">
        <f t="shared" si="33"/>
        <v>12346.629999999976</v>
      </c>
      <c r="AB67" s="63">
        <f t="shared" si="33"/>
        <v>17631.349999999991</v>
      </c>
      <c r="AC67" s="63">
        <f t="shared" si="33"/>
        <v>78210</v>
      </c>
      <c r="AD67" s="63">
        <f t="shared" si="33"/>
        <v>107250</v>
      </c>
      <c r="AE67" s="62">
        <f t="shared" si="33"/>
        <v>387390.62999999966</v>
      </c>
    </row>
    <row r="68" spans="1:40" ht="13.5" customHeight="1" thickBot="1">
      <c r="A68" s="20"/>
      <c r="B68" s="191" t="s">
        <v>80</v>
      </c>
      <c r="C68" s="107">
        <f t="shared" ref="C68:AE68" si="35">C36-C60</f>
        <v>120049024.01185098</v>
      </c>
      <c r="D68" s="102">
        <f t="shared" si="35"/>
        <v>67563286.923318624</v>
      </c>
      <c r="E68" s="102">
        <f t="shared" si="35"/>
        <v>1827496.8648306248</v>
      </c>
      <c r="F68" s="108">
        <f t="shared" si="35"/>
        <v>189439807.80000025</v>
      </c>
      <c r="G68" s="105">
        <f t="shared" si="35"/>
        <v>243626269.04000041</v>
      </c>
      <c r="H68" s="105"/>
      <c r="I68" s="105">
        <f t="shared" si="35"/>
        <v>483447.56</v>
      </c>
      <c r="J68" s="105">
        <f t="shared" si="35"/>
        <v>2390813.6969999927</v>
      </c>
      <c r="K68" s="105">
        <f t="shared" si="35"/>
        <v>435940338.0970006</v>
      </c>
      <c r="L68" s="101">
        <f t="shared" si="35"/>
        <v>16541901.659999996</v>
      </c>
      <c r="M68" s="102">
        <f t="shared" si="35"/>
        <v>11514086.760000004</v>
      </c>
      <c r="N68" s="102">
        <f t="shared" si="35"/>
        <v>22989387.590000004</v>
      </c>
      <c r="O68" s="108">
        <f t="shared" si="35"/>
        <v>51045376.010000005</v>
      </c>
      <c r="P68" s="101">
        <f t="shared" si="35"/>
        <v>8070004.4799999781</v>
      </c>
      <c r="Q68" s="102">
        <f t="shared" si="35"/>
        <v>375849.9999999986</v>
      </c>
      <c r="R68" s="108">
        <f t="shared" si="35"/>
        <v>8445854.4799999781</v>
      </c>
      <c r="S68" s="105">
        <f t="shared" si="35"/>
        <v>59491230.49000001</v>
      </c>
      <c r="T68" s="101">
        <f t="shared" si="35"/>
        <v>98420287.439999953</v>
      </c>
      <c r="U68" s="108">
        <f t="shared" si="35"/>
        <v>15379053.199999986</v>
      </c>
      <c r="V68" s="105">
        <f t="shared" si="35"/>
        <v>113799340.63999993</v>
      </c>
      <c r="W68" s="105">
        <f t="shared" si="35"/>
        <v>4968520.9200000018</v>
      </c>
      <c r="X68" s="107">
        <f t="shared" si="35"/>
        <v>704314.22999999963</v>
      </c>
      <c r="Y68" s="102">
        <f t="shared" si="35"/>
        <v>244372.28</v>
      </c>
      <c r="Z68" s="108">
        <f t="shared" si="35"/>
        <v>948686.50999999954</v>
      </c>
      <c r="AA68" s="104">
        <f t="shared" si="35"/>
        <v>149208.49999999997</v>
      </c>
      <c r="AB68" s="105">
        <f t="shared" si="35"/>
        <v>80499.319999999978</v>
      </c>
      <c r="AC68" s="105">
        <f t="shared" si="35"/>
        <v>234630</v>
      </c>
      <c r="AD68" s="105">
        <f t="shared" si="35"/>
        <v>1467090</v>
      </c>
      <c r="AE68" s="104">
        <f t="shared" si="35"/>
        <v>2880114.33</v>
      </c>
    </row>
  </sheetData>
  <sheetProtection selectLockedCells="1" selectUnlockedCells="1"/>
  <mergeCells count="76">
    <mergeCell ref="S5:S6"/>
    <mergeCell ref="B2:B6"/>
    <mergeCell ref="C2:AE2"/>
    <mergeCell ref="C3:K4"/>
    <mergeCell ref="L3:AE3"/>
    <mergeCell ref="L4:S4"/>
    <mergeCell ref="T4:V4"/>
    <mergeCell ref="X4:AE4"/>
    <mergeCell ref="C5:F5"/>
    <mergeCell ref="G5:G6"/>
    <mergeCell ref="H5:H6"/>
    <mergeCell ref="I5:I6"/>
    <mergeCell ref="J5:J6"/>
    <mergeCell ref="K5:K6"/>
    <mergeCell ref="L5:O5"/>
    <mergeCell ref="P5:R5"/>
    <mergeCell ref="AB5:AB6"/>
    <mergeCell ref="AC5:AC6"/>
    <mergeCell ref="AD5:AD6"/>
    <mergeCell ref="AE5:AE6"/>
    <mergeCell ref="B38:B42"/>
    <mergeCell ref="C38:AE38"/>
    <mergeCell ref="C39:K40"/>
    <mergeCell ref="L39:AE39"/>
    <mergeCell ref="L40:S40"/>
    <mergeCell ref="T40:V40"/>
    <mergeCell ref="T5:T6"/>
    <mergeCell ref="U5:U6"/>
    <mergeCell ref="V5:V6"/>
    <mergeCell ref="W5:W6"/>
    <mergeCell ref="X5:Z5"/>
    <mergeCell ref="AA5:AA6"/>
    <mergeCell ref="X40:AE40"/>
    <mergeCell ref="C41:F41"/>
    <mergeCell ref="G41:G42"/>
    <mergeCell ref="H41:H42"/>
    <mergeCell ref="I41:I42"/>
    <mergeCell ref="J41:J42"/>
    <mergeCell ref="K41:K42"/>
    <mergeCell ref="L41:O41"/>
    <mergeCell ref="P41:R41"/>
    <mergeCell ref="S41:S42"/>
    <mergeCell ref="B62:B65"/>
    <mergeCell ref="C62:AE62"/>
    <mergeCell ref="C63:K63"/>
    <mergeCell ref="L63:S63"/>
    <mergeCell ref="T63:V63"/>
    <mergeCell ref="X63:AE63"/>
    <mergeCell ref="L64:O64"/>
    <mergeCell ref="AB41:AB42"/>
    <mergeCell ref="AC41:AC42"/>
    <mergeCell ref="AD41:AD42"/>
    <mergeCell ref="AE41:AE42"/>
    <mergeCell ref="T41:T42"/>
    <mergeCell ref="U41:U42"/>
    <mergeCell ref="V41:V42"/>
    <mergeCell ref="W41:W42"/>
    <mergeCell ref="X41:Z41"/>
    <mergeCell ref="AA41:AA42"/>
    <mergeCell ref="C64:F64"/>
    <mergeCell ref="G64:G65"/>
    <mergeCell ref="I64:I65"/>
    <mergeCell ref="J64:J65"/>
    <mergeCell ref="K64:K65"/>
    <mergeCell ref="AE64:AE65"/>
    <mergeCell ref="P64:R64"/>
    <mergeCell ref="S64:S65"/>
    <mergeCell ref="T64:T65"/>
    <mergeCell ref="U64:U65"/>
    <mergeCell ref="V64:V65"/>
    <mergeCell ref="W64:W65"/>
    <mergeCell ref="X64:Z64"/>
    <mergeCell ref="AA64:AA65"/>
    <mergeCell ref="AB64:AB65"/>
    <mergeCell ref="AC64:AC65"/>
    <mergeCell ref="AD64:AD65"/>
  </mergeCells>
  <pageMargins left="0.23622047244094491" right="0.23622047244094491" top="0.23622047244094491" bottom="0.23622047244094491" header="0" footer="0"/>
  <pageSetup paperSize="9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30.06.2017 SITE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2017-07-11T07:21:59Z</dcterms:created>
  <dcterms:modified xsi:type="dcterms:W3CDTF">2017-07-11T10:50:10Z</dcterms:modified>
</cp:coreProperties>
</file>